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9120" activeTab="3"/>
  </bookViews>
  <sheets>
    <sheet name="損益表(一月)" sheetId="1" r:id="rId1"/>
    <sheet name="損益表(二月)" sheetId="2" r:id="rId2"/>
    <sheet name="損益表(三月)" sheetId="3" r:id="rId3"/>
    <sheet name="損益表(四月)" sheetId="4" r:id="rId4"/>
    <sheet name="損益表(五月)" sheetId="5" r:id="rId5"/>
    <sheet name="損益表(六月)" sheetId="6" r:id="rId6"/>
    <sheet name="2009年仲値" sheetId="7" r:id="rId7"/>
    <sheet name="休日一覧" sheetId="8" r:id="rId8"/>
  </sheets>
  <definedNames>
    <definedName name="_xlnm.Print_Area" localSheetId="0">'損益表(一月)'!$B$2:$J$40</definedName>
    <definedName name="_xlnm.Print_Area" localSheetId="4">'損益表(五月)'!$B$2:$J$40</definedName>
    <definedName name="_xlnm.Print_Area" localSheetId="2">'損益表(三月)'!$B$2:$J$40</definedName>
    <definedName name="_xlnm.Print_Area" localSheetId="3">'損益表(四月)'!$B$2:$J$40</definedName>
    <definedName name="_xlnm.Print_Area" localSheetId="1">'損益表(二月)'!$B$2:$J$40</definedName>
    <definedName name="_xlnm.Print_Area" localSheetId="5">'損益表(六月)'!$B$2:$J$40</definedName>
    <definedName name="休日">'休日一覧'!$B$3:$D$29</definedName>
    <definedName name="損益">'2009年仲値'!$B$4:$C$83</definedName>
    <definedName name="仲値">'2009年仲値'!$B$4:$C$79</definedName>
  </definedNames>
  <calcPr fullCalcOnLoad="1"/>
</workbook>
</file>

<file path=xl/sharedStrings.xml><?xml version="1.0" encoding="utf-8"?>
<sst xmlns="http://schemas.openxmlformats.org/spreadsheetml/2006/main" count="148" uniqueCount="48">
  <si>
    <t>年</t>
  </si>
  <si>
    <t>日</t>
  </si>
  <si>
    <t>曜日</t>
  </si>
  <si>
    <t>摘要</t>
  </si>
  <si>
    <t>日付</t>
  </si>
  <si>
    <t>名称</t>
  </si>
  <si>
    <t>元日</t>
  </si>
  <si>
    <t>成人の日</t>
  </si>
  <si>
    <t>建国記念の日</t>
  </si>
  <si>
    <t>春分の日</t>
  </si>
  <si>
    <t>憲法記念日</t>
  </si>
  <si>
    <t>国民の休日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</si>
  <si>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</si>
  <si>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</si>
  <si>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</si>
  <si>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</si>
  <si>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</si>
  <si>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</si>
  <si>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</si>
  <si>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</si>
  <si>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年始休業</t>
  </si>
  <si>
    <t>昭和の日</t>
  </si>
  <si>
    <t>振替休日</t>
  </si>
  <si>
    <t>みどりの日</t>
  </si>
  <si>
    <t>夏季休業</t>
  </si>
  <si>
    <t>年末休業</t>
  </si>
  <si>
    <t>【休日一覧】</t>
  </si>
  <si>
    <t>月分</t>
  </si>
  <si>
    <t>一日利益</t>
  </si>
  <si>
    <t>総計</t>
  </si>
  <si>
    <t>円転値</t>
  </si>
  <si>
    <t>手数料</t>
  </si>
  <si>
    <t>入金/出金</t>
  </si>
  <si>
    <t>月合計</t>
  </si>
  <si>
    <t>前月迄の合計</t>
  </si>
  <si>
    <t>冬時間</t>
  </si>
  <si>
    <t>夏時間</t>
  </si>
  <si>
    <t>ドル仲値</t>
  </si>
  <si>
    <t>米ドル</t>
  </si>
  <si>
    <t>USD</t>
  </si>
  <si>
    <t>休</t>
  </si>
  <si>
    <t>休</t>
  </si>
  <si>
    <t>ドル仲値</t>
  </si>
  <si>
    <t>ドル仲値</t>
  </si>
  <si>
    <t>ドル仲値</t>
  </si>
  <si>
    <t>ドル仲値</t>
  </si>
  <si>
    <t>ドル仲値</t>
  </si>
  <si>
    <t>損益表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</si>
</sst>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0_ "/>
    <numFmt numFmtId="179" formatCode="\(aaa\)"/>
    <numFmt numFmtId="180" formatCode="yyyy/mm/dd"/>
    <numFmt numFmtId="181" formatCode="00"/>
    <numFmt numFmtId="182" formatCode="h:mm\ "/>
    <numFmt numFmtId="183" formatCode="hh:mm"/>
    <numFmt numFmtId="184" formatCode="#,##0&quot;円&quot;"/>
    <numFmt numFmtId="185" formatCode="[hh]:mm"/>
    <numFmt numFmtId="186" formatCode="d"/>
    <numFmt numFmtId="187" formatCode="mmm\-yyyy"/>
    <numFmt numFmtId="188" formatCode="\$#,##0.00;[Red]\-\$#,##0.00"/>
    <numFmt numFmtId="189" formatCode="\$#,##0.00;\-\$#,##0.00"/>
    <numFmt numFmtId="190" formatCode="#,##0_);[Red]\(#,##0\)"/>
    <numFmt numFmtId="191" formatCode="&quot;\&quot;#,##0_);[Red]\(&quot;\&quot;#,##0\)"/>
    <numFmt numFmtId="192" formatCode="0_ ;[Red]\-0\ "/>
    <numFmt numFmtId="193" formatCode="0.00_ ;[Red]\-0.00\ "/>
  </numFmts>
  <fonts count="10">
    <font>
      <sz val="11"/>
      <name val="ＭＳ Ｐゴシック"/>
      <family val="0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80" fontId="0" fillId="0" borderId="1" xfId="0" applyNumberForma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180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" fontId="8" fillId="0" borderId="0" xfId="0" applyNumberFormat="1" applyFont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186" fontId="6" fillId="4" borderId="4" xfId="0" applyNumberFormat="1" applyFont="1" applyFill="1" applyBorder="1" applyAlignment="1">
      <alignment vertical="center" shrinkToFit="1"/>
    </xf>
    <xf numFmtId="0" fontId="6" fillId="4" borderId="5" xfId="0" applyFont="1" applyFill="1" applyBorder="1" applyAlignment="1" applyProtection="1">
      <alignment horizontal="center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186" fontId="6" fillId="4" borderId="11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186" fontId="6" fillId="4" borderId="12" xfId="0" applyNumberFormat="1" applyFont="1" applyFill="1" applyBorder="1" applyAlignment="1">
      <alignment horizontal="right" vertical="center" shrinkToFit="1"/>
    </xf>
    <xf numFmtId="38" fontId="0" fillId="4" borderId="6" xfId="0" applyNumberFormat="1" applyFont="1" applyFill="1" applyBorder="1" applyAlignment="1">
      <alignment horizontal="right" vertical="center" shrinkToFit="1"/>
    </xf>
    <xf numFmtId="38" fontId="0" fillId="4" borderId="13" xfId="0" applyNumberFormat="1" applyFont="1" applyFill="1" applyBorder="1" applyAlignment="1">
      <alignment horizontal="right" vertical="center" shrinkToFit="1"/>
    </xf>
    <xf numFmtId="38" fontId="0" fillId="4" borderId="14" xfId="0" applyNumberFormat="1" applyFont="1" applyFill="1" applyBorder="1" applyAlignment="1">
      <alignment horizontal="right" vertical="center" shrinkToFit="1"/>
    </xf>
    <xf numFmtId="38" fontId="0" fillId="4" borderId="15" xfId="0" applyNumberFormat="1" applyFont="1" applyFill="1" applyBorder="1" applyAlignment="1">
      <alignment horizontal="right" vertical="center" shrinkToFit="1"/>
    </xf>
    <xf numFmtId="189" fontId="7" fillId="3" borderId="16" xfId="0" applyNumberFormat="1" applyFont="1" applyFill="1" applyBorder="1" applyAlignment="1">
      <alignment horizontal="right" vertical="center" shrinkToFit="1"/>
    </xf>
    <xf numFmtId="189" fontId="7" fillId="3" borderId="17" xfId="0" applyNumberFormat="1" applyFont="1" applyFill="1" applyBorder="1" applyAlignment="1">
      <alignment horizontal="right" vertical="center" shrinkToFit="1"/>
    </xf>
    <xf numFmtId="188" fontId="7" fillId="3" borderId="16" xfId="0" applyNumberFormat="1" applyFont="1" applyFill="1" applyBorder="1" applyAlignment="1">
      <alignment horizontal="right" vertical="center" shrinkToFit="1"/>
    </xf>
    <xf numFmtId="188" fontId="0" fillId="0" borderId="18" xfId="0" applyNumberFormat="1" applyFont="1" applyBorder="1" applyAlignment="1">
      <alignment horizontal="right" vertical="center" shrinkToFit="1"/>
    </xf>
    <xf numFmtId="188" fontId="0" fillId="0" borderId="6" xfId="0" applyNumberFormat="1" applyFont="1" applyBorder="1" applyAlignment="1">
      <alignment horizontal="right" vertical="center" shrinkToFit="1"/>
    </xf>
    <xf numFmtId="188" fontId="0" fillId="0" borderId="1" xfId="0" applyNumberFormat="1" applyFont="1" applyBorder="1" applyAlignment="1">
      <alignment horizontal="right" vertical="center" shrinkToFit="1"/>
    </xf>
    <xf numFmtId="188" fontId="0" fillId="0" borderId="5" xfId="0" applyNumberFormat="1" applyFont="1" applyBorder="1" applyAlignment="1">
      <alignment horizontal="right" vertical="center" shrinkToFit="1"/>
    </xf>
    <xf numFmtId="38" fontId="6" fillId="3" borderId="16" xfId="0" applyNumberFormat="1" applyFont="1" applyFill="1" applyBorder="1" applyAlignment="1">
      <alignment horizontal="right" vertical="center" shrinkToFit="1"/>
    </xf>
    <xf numFmtId="38" fontId="6" fillId="3" borderId="19" xfId="0" applyNumberFormat="1" applyFont="1" applyFill="1" applyBorder="1" applyAlignment="1">
      <alignment horizontal="right" vertical="center" shrinkToFit="1"/>
    </xf>
    <xf numFmtId="40" fontId="0" fillId="4" borderId="20" xfId="0" applyNumberFormat="1" applyFont="1" applyFill="1" applyBorder="1" applyAlignment="1">
      <alignment horizontal="right" vertical="center" shrinkToFit="1"/>
    </xf>
    <xf numFmtId="40" fontId="6" fillId="3" borderId="21" xfId="0" applyNumberFormat="1" applyFont="1" applyFill="1" applyBorder="1" applyAlignment="1">
      <alignment horizontal="right" vertical="center" shrinkToFit="1"/>
    </xf>
    <xf numFmtId="188" fontId="8" fillId="0" borderId="0" xfId="0" applyNumberFormat="1" applyFont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hidden="1"/>
    </xf>
    <xf numFmtId="1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4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88" fontId="0" fillId="0" borderId="15" xfId="0" applyNumberFormat="1" applyFont="1" applyBorder="1" applyAlignment="1">
      <alignment horizontal="right" vertical="center" shrinkToFit="1"/>
    </xf>
    <xf numFmtId="40" fontId="0" fillId="4" borderId="31" xfId="0" applyNumberFormat="1" applyFont="1" applyFill="1" applyBorder="1" applyAlignment="1">
      <alignment horizontal="right" vertical="center" shrinkToFit="1"/>
    </xf>
    <xf numFmtId="38" fontId="0" fillId="4" borderId="5" xfId="0" applyNumberFormat="1" applyFont="1" applyFill="1" applyBorder="1" applyAlignment="1">
      <alignment horizontal="right" vertical="center" shrinkToFit="1"/>
    </xf>
    <xf numFmtId="188" fontId="0" fillId="0" borderId="32" xfId="0" applyNumberFormat="1" applyFont="1" applyBorder="1" applyAlignment="1">
      <alignment horizontal="right" vertical="center" shrinkToFit="1"/>
    </xf>
    <xf numFmtId="1" fontId="8" fillId="0" borderId="23" xfId="0" applyNumberFormat="1" applyFont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5" fillId="3" borderId="2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7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35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4" xfId="0" applyNumberFormat="1" applyFont="1" applyFill="1" applyBorder="1" applyAlignment="1" applyProtection="1">
      <alignment horizontal="center" vertical="center" shrinkToFit="1"/>
      <protection hidden="1"/>
    </xf>
    <xf numFmtId="1" fontId="8" fillId="0" borderId="22" xfId="0" applyNumberFormat="1" applyFont="1" applyBorder="1" applyAlignment="1" applyProtection="1">
      <alignment horizontal="center" vertical="center" shrinkToFit="1"/>
      <protection locked="0"/>
    </xf>
    <xf numFmtId="1" fontId="8" fillId="0" borderId="36" xfId="0" applyNumberFormat="1" applyFont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8" fontId="8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0000FF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2:O103"/>
  <sheetViews>
    <sheetView workbookViewId="0" topLeftCell="A1">
      <selection activeCell="D1" sqref="D1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">
        <v>47</v>
      </c>
      <c r="H2" s="64"/>
      <c r="I2" s="64"/>
      <c r="J2" s="65"/>
    </row>
    <row r="3" spans="2:10" s="1" customFormat="1" ht="18" thickBot="1">
      <c r="B3" s="61">
        <v>1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37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39814</v>
      </c>
      <c r="C9" s="21" t="str">
        <f aca="true" t="shared" si="0" ref="C9:C39">IF(ISERROR(VLOOKUP(B9,休日,2,0)),TEXT(B9,"aaa"),VLOOKUP(B9,休日,3,0))</f>
        <v>休</v>
      </c>
      <c r="D9" s="37"/>
      <c r="E9" s="37"/>
      <c r="F9" s="36">
        <f>IF(D9="","",SUM(D9:E9)+E5)</f>
      </c>
      <c r="G9" s="42">
        <f>IF(ISERROR(VLOOKUP(B9,仲値,2,0)),IF($D9="","",0),VLOOKUP(B9,仲値,2,0))</f>
      </c>
      <c r="H9" s="29">
        <f aca="true" t="shared" si="1" ref="H9:H39">IF((F9=""),"",F9*G9)</f>
      </c>
      <c r="I9" s="30"/>
      <c r="J9" s="48" t="str">
        <f>IF(ISERROR(VLOOKUP(B9,休日,2,0)),"",VLOOKUP(B9,休日,2,0))</f>
        <v>元日</v>
      </c>
    </row>
    <row r="10" spans="2:10" ht="18" customHeight="1">
      <c r="B10" s="19">
        <f aca="true" t="shared" si="2" ref="B10:B36">B9+1</f>
        <v>39815</v>
      </c>
      <c r="C10" s="21" t="str">
        <f t="shared" si="0"/>
        <v>休</v>
      </c>
      <c r="D10" s="38"/>
      <c r="E10" s="38"/>
      <c r="F10" s="36">
        <f aca="true" t="shared" si="3" ref="F10:F39">IF(D10="","",SUM(D10:E10)+F9)</f>
      </c>
      <c r="G10" s="42">
        <f aca="true" t="shared" si="4" ref="G10:G39">IF(ISERROR(VLOOKUP(B10,仲値,2,0)),IF($D10="","",0),VLOOKUP(B10,仲値,2,0))</f>
      </c>
      <c r="H10" s="29">
        <f t="shared" si="1"/>
      </c>
      <c r="I10" s="31"/>
      <c r="J10" s="48" t="str">
        <f aca="true" t="shared" si="5" ref="J10:J39">IF(ISERROR(VLOOKUP(B10,休日,2,0)),"",VLOOKUP(B10,休日,2,0))</f>
        <v>年始休業</v>
      </c>
    </row>
    <row r="11" spans="2:10" ht="18" customHeight="1">
      <c r="B11" s="19">
        <f t="shared" si="2"/>
        <v>39816</v>
      </c>
      <c r="C11" s="21" t="str">
        <f t="shared" si="0"/>
        <v>休</v>
      </c>
      <c r="D11" s="38"/>
      <c r="E11" s="38"/>
      <c r="F11" s="36">
        <f t="shared" si="3"/>
      </c>
      <c r="G11" s="42">
        <f t="shared" si="4"/>
      </c>
      <c r="H11" s="29">
        <f t="shared" si="1"/>
      </c>
      <c r="I11" s="31"/>
      <c r="J11" s="48" t="str">
        <f t="shared" si="5"/>
        <v>年始休業</v>
      </c>
    </row>
    <row r="12" spans="2:10" ht="18" customHeight="1">
      <c r="B12" s="19">
        <f t="shared" si="2"/>
        <v>39817</v>
      </c>
      <c r="C12" s="21" t="str">
        <f t="shared" si="0"/>
        <v>日</v>
      </c>
      <c r="D12" s="38"/>
      <c r="E12" s="38"/>
      <c r="F12" s="36">
        <f t="shared" si="3"/>
      </c>
      <c r="G12" s="42">
        <f t="shared" si="4"/>
      </c>
      <c r="H12" s="29">
        <f t="shared" si="1"/>
      </c>
      <c r="I12" s="31"/>
      <c r="J12" s="48">
        <f t="shared" si="5"/>
      </c>
    </row>
    <row r="13" spans="2:10" ht="18" customHeight="1">
      <c r="B13" s="19">
        <f t="shared" si="2"/>
        <v>39818</v>
      </c>
      <c r="C13" s="21" t="str">
        <f t="shared" si="0"/>
        <v>月</v>
      </c>
      <c r="D13" s="38"/>
      <c r="E13" s="38"/>
      <c r="F13" s="36">
        <f t="shared" si="3"/>
      </c>
      <c r="G13" s="42">
        <f t="shared" si="4"/>
        <v>92.03</v>
      </c>
      <c r="H13" s="29">
        <f t="shared" si="1"/>
      </c>
      <c r="I13" s="31"/>
      <c r="J13" s="48">
        <f t="shared" si="5"/>
      </c>
    </row>
    <row r="14" spans="2:10" ht="18" customHeight="1">
      <c r="B14" s="19">
        <f t="shared" si="2"/>
        <v>39819</v>
      </c>
      <c r="C14" s="21" t="str">
        <f t="shared" si="0"/>
        <v>火</v>
      </c>
      <c r="D14" s="38"/>
      <c r="E14" s="38"/>
      <c r="F14" s="36">
        <f t="shared" si="3"/>
      </c>
      <c r="G14" s="42">
        <f t="shared" si="4"/>
        <v>93.11</v>
      </c>
      <c r="H14" s="29">
        <f t="shared" si="1"/>
      </c>
      <c r="I14" s="31"/>
      <c r="J14" s="48">
        <f t="shared" si="5"/>
      </c>
    </row>
    <row r="15" spans="2:10" ht="18" customHeight="1">
      <c r="B15" s="19">
        <f t="shared" si="2"/>
        <v>39820</v>
      </c>
      <c r="C15" s="21" t="str">
        <f t="shared" si="0"/>
        <v>水</v>
      </c>
      <c r="D15" s="38"/>
      <c r="E15" s="38"/>
      <c r="F15" s="36">
        <f t="shared" si="3"/>
      </c>
      <c r="G15" s="42">
        <f t="shared" si="4"/>
        <v>93.84</v>
      </c>
      <c r="H15" s="29">
        <f t="shared" si="1"/>
      </c>
      <c r="I15" s="31"/>
      <c r="J15" s="48">
        <f t="shared" si="5"/>
      </c>
    </row>
    <row r="16" spans="2:15" ht="18" customHeight="1">
      <c r="B16" s="19">
        <f t="shared" si="2"/>
        <v>39821</v>
      </c>
      <c r="C16" s="21" t="str">
        <f t="shared" si="0"/>
        <v>木</v>
      </c>
      <c r="D16" s="38"/>
      <c r="E16" s="38"/>
      <c r="F16" s="36">
        <f t="shared" si="3"/>
      </c>
      <c r="G16" s="42">
        <f t="shared" si="4"/>
        <v>92.83</v>
      </c>
      <c r="H16" s="29">
        <f t="shared" si="1"/>
      </c>
      <c r="I16" s="31"/>
      <c r="J16" s="48">
        <f t="shared" si="5"/>
      </c>
      <c r="O16" s="16"/>
    </row>
    <row r="17" spans="2:10" ht="18" customHeight="1">
      <c r="B17" s="19">
        <f t="shared" si="2"/>
        <v>39822</v>
      </c>
      <c r="C17" s="21" t="str">
        <f t="shared" si="0"/>
        <v>金</v>
      </c>
      <c r="D17" s="38"/>
      <c r="E17" s="38"/>
      <c r="F17" s="36">
        <f t="shared" si="3"/>
      </c>
      <c r="G17" s="42">
        <f t="shared" si="4"/>
        <v>91.41</v>
      </c>
      <c r="H17" s="29">
        <f t="shared" si="1"/>
      </c>
      <c r="I17" s="31"/>
      <c r="J17" s="48">
        <f t="shared" si="5"/>
      </c>
    </row>
    <row r="18" spans="2:10" ht="18" customHeight="1">
      <c r="B18" s="19">
        <f t="shared" si="2"/>
        <v>39823</v>
      </c>
      <c r="C18" s="21" t="str">
        <f t="shared" si="0"/>
        <v>土</v>
      </c>
      <c r="D18" s="38"/>
      <c r="E18" s="38"/>
      <c r="F18" s="36">
        <f t="shared" si="3"/>
      </c>
      <c r="G18" s="42">
        <f t="shared" si="4"/>
      </c>
      <c r="H18" s="29">
        <f t="shared" si="1"/>
      </c>
      <c r="I18" s="31"/>
      <c r="J18" s="48">
        <f t="shared" si="5"/>
      </c>
    </row>
    <row r="19" spans="2:10" ht="18" customHeight="1">
      <c r="B19" s="19">
        <f t="shared" si="2"/>
        <v>39824</v>
      </c>
      <c r="C19" s="21" t="str">
        <f t="shared" si="0"/>
        <v>日</v>
      </c>
      <c r="D19" s="38"/>
      <c r="E19" s="38"/>
      <c r="F19" s="36">
        <f t="shared" si="3"/>
      </c>
      <c r="G19" s="42">
        <f t="shared" si="4"/>
      </c>
      <c r="H19" s="29">
        <f t="shared" si="1"/>
      </c>
      <c r="I19" s="31"/>
      <c r="J19" s="48">
        <f t="shared" si="5"/>
      </c>
    </row>
    <row r="20" spans="2:10" ht="18" customHeight="1">
      <c r="B20" s="19">
        <f t="shared" si="2"/>
        <v>39825</v>
      </c>
      <c r="C20" s="21" t="str">
        <f t="shared" si="0"/>
        <v>休</v>
      </c>
      <c r="D20" s="38"/>
      <c r="E20" s="38"/>
      <c r="F20" s="36">
        <f t="shared" si="3"/>
      </c>
      <c r="G20" s="42">
        <f t="shared" si="4"/>
      </c>
      <c r="H20" s="29">
        <f t="shared" si="1"/>
      </c>
      <c r="I20" s="31"/>
      <c r="J20" s="48" t="str">
        <f t="shared" si="5"/>
        <v>成人の日</v>
      </c>
    </row>
    <row r="21" spans="2:10" ht="18" customHeight="1">
      <c r="B21" s="19">
        <f t="shared" si="2"/>
        <v>39826</v>
      </c>
      <c r="C21" s="21" t="str">
        <f t="shared" si="0"/>
        <v>火</v>
      </c>
      <c r="D21" s="38"/>
      <c r="E21" s="38"/>
      <c r="F21" s="36">
        <f t="shared" si="3"/>
      </c>
      <c r="G21" s="42">
        <f t="shared" si="4"/>
        <v>89.49</v>
      </c>
      <c r="H21" s="29">
        <f t="shared" si="1"/>
      </c>
      <c r="I21" s="31"/>
      <c r="J21" s="48">
        <f t="shared" si="5"/>
      </c>
    </row>
    <row r="22" spans="2:10" ht="18" customHeight="1">
      <c r="B22" s="19">
        <f t="shared" si="2"/>
        <v>39827</v>
      </c>
      <c r="C22" s="21" t="str">
        <f t="shared" si="0"/>
        <v>水</v>
      </c>
      <c r="D22" s="38"/>
      <c r="E22" s="38"/>
      <c r="F22" s="36">
        <f t="shared" si="3"/>
      </c>
      <c r="G22" s="42">
        <f t="shared" si="4"/>
        <v>89.3</v>
      </c>
      <c r="H22" s="29">
        <f t="shared" si="1"/>
      </c>
      <c r="I22" s="31"/>
      <c r="J22" s="48">
        <f t="shared" si="5"/>
      </c>
    </row>
    <row r="23" spans="2:10" ht="18" customHeight="1">
      <c r="B23" s="19">
        <f t="shared" si="2"/>
        <v>39828</v>
      </c>
      <c r="C23" s="21" t="str">
        <f t="shared" si="0"/>
        <v>木</v>
      </c>
      <c r="D23" s="38"/>
      <c r="E23" s="38"/>
      <c r="F23" s="36">
        <f t="shared" si="3"/>
      </c>
      <c r="G23" s="42">
        <f t="shared" si="4"/>
        <v>89.25</v>
      </c>
      <c r="H23" s="29">
        <f t="shared" si="1"/>
      </c>
      <c r="I23" s="31"/>
      <c r="J23" s="48">
        <f t="shared" si="5"/>
      </c>
    </row>
    <row r="24" spans="2:10" ht="18" customHeight="1">
      <c r="B24" s="19">
        <f t="shared" si="2"/>
        <v>39829</v>
      </c>
      <c r="C24" s="21" t="str">
        <f t="shared" si="0"/>
        <v>金</v>
      </c>
      <c r="D24" s="38"/>
      <c r="E24" s="38"/>
      <c r="F24" s="36">
        <f t="shared" si="3"/>
      </c>
      <c r="G24" s="42">
        <f t="shared" si="4"/>
        <v>90.07</v>
      </c>
      <c r="H24" s="29">
        <f t="shared" si="1"/>
      </c>
      <c r="I24" s="31"/>
      <c r="J24" s="48">
        <f t="shared" si="5"/>
      </c>
    </row>
    <row r="25" spans="2:10" ht="18" customHeight="1">
      <c r="B25" s="19">
        <f t="shared" si="2"/>
        <v>39830</v>
      </c>
      <c r="C25" s="21" t="str">
        <f t="shared" si="0"/>
        <v>土</v>
      </c>
      <c r="D25" s="38"/>
      <c r="E25" s="38"/>
      <c r="F25" s="36">
        <f t="shared" si="3"/>
      </c>
      <c r="G25" s="42">
        <f t="shared" si="4"/>
      </c>
      <c r="H25" s="29">
        <f t="shared" si="1"/>
      </c>
      <c r="I25" s="31"/>
      <c r="J25" s="48">
        <f t="shared" si="5"/>
      </c>
    </row>
    <row r="26" spans="2:10" ht="18" customHeight="1">
      <c r="B26" s="19">
        <f t="shared" si="2"/>
        <v>39831</v>
      </c>
      <c r="C26" s="21" t="str">
        <f t="shared" si="0"/>
        <v>日</v>
      </c>
      <c r="D26" s="38"/>
      <c r="E26" s="38"/>
      <c r="F26" s="36">
        <f t="shared" si="3"/>
      </c>
      <c r="G26" s="42">
        <f t="shared" si="4"/>
      </c>
      <c r="H26" s="29">
        <f t="shared" si="1"/>
      </c>
      <c r="I26" s="31"/>
      <c r="J26" s="48">
        <f t="shared" si="5"/>
      </c>
    </row>
    <row r="27" spans="2:10" ht="18" customHeight="1">
      <c r="B27" s="19">
        <f t="shared" si="2"/>
        <v>39832</v>
      </c>
      <c r="C27" s="21" t="str">
        <f t="shared" si="0"/>
        <v>月</v>
      </c>
      <c r="D27" s="38"/>
      <c r="E27" s="38"/>
      <c r="F27" s="36">
        <f t="shared" si="3"/>
      </c>
      <c r="G27" s="42">
        <f t="shared" si="4"/>
        <v>91.05</v>
      </c>
      <c r="H27" s="29">
        <f t="shared" si="1"/>
      </c>
      <c r="I27" s="31"/>
      <c r="J27" s="48">
        <f t="shared" si="5"/>
      </c>
    </row>
    <row r="28" spans="2:10" ht="18" customHeight="1">
      <c r="B28" s="19">
        <f t="shared" si="2"/>
        <v>39833</v>
      </c>
      <c r="C28" s="21" t="str">
        <f t="shared" si="0"/>
        <v>火</v>
      </c>
      <c r="D28" s="38"/>
      <c r="E28" s="38"/>
      <c r="F28" s="36">
        <f t="shared" si="3"/>
      </c>
      <c r="G28" s="42">
        <f t="shared" si="4"/>
        <v>90.39</v>
      </c>
      <c r="H28" s="29">
        <f t="shared" si="1"/>
      </c>
      <c r="I28" s="31"/>
      <c r="J28" s="48">
        <f t="shared" si="5"/>
      </c>
    </row>
    <row r="29" spans="2:10" ht="18" customHeight="1">
      <c r="B29" s="19">
        <f t="shared" si="2"/>
        <v>39834</v>
      </c>
      <c r="C29" s="21" t="str">
        <f t="shared" si="0"/>
        <v>水</v>
      </c>
      <c r="D29" s="38"/>
      <c r="E29" s="38"/>
      <c r="F29" s="36">
        <f t="shared" si="3"/>
      </c>
      <c r="G29" s="42">
        <f t="shared" si="4"/>
        <v>89.94</v>
      </c>
      <c r="H29" s="29">
        <f t="shared" si="1"/>
      </c>
      <c r="I29" s="31"/>
      <c r="J29" s="48">
        <f t="shared" si="5"/>
      </c>
    </row>
    <row r="30" spans="2:10" ht="18" customHeight="1">
      <c r="B30" s="19">
        <f t="shared" si="2"/>
        <v>39835</v>
      </c>
      <c r="C30" s="21" t="str">
        <f t="shared" si="0"/>
        <v>木</v>
      </c>
      <c r="D30" s="38"/>
      <c r="E30" s="38"/>
      <c r="F30" s="36">
        <f t="shared" si="3"/>
      </c>
      <c r="G30" s="42">
        <f t="shared" si="4"/>
        <v>88.9</v>
      </c>
      <c r="H30" s="29">
        <f t="shared" si="1"/>
      </c>
      <c r="I30" s="31"/>
      <c r="J30" s="48">
        <f t="shared" si="5"/>
      </c>
    </row>
    <row r="31" spans="2:10" ht="18" customHeight="1">
      <c r="B31" s="19">
        <f t="shared" si="2"/>
        <v>39836</v>
      </c>
      <c r="C31" s="21" t="str">
        <f t="shared" si="0"/>
        <v>金</v>
      </c>
      <c r="D31" s="38"/>
      <c r="E31" s="38"/>
      <c r="F31" s="36">
        <f t="shared" si="3"/>
      </c>
      <c r="G31" s="42">
        <f t="shared" si="4"/>
        <v>89.17</v>
      </c>
      <c r="H31" s="29">
        <f t="shared" si="1"/>
      </c>
      <c r="I31" s="31"/>
      <c r="J31" s="48">
        <f t="shared" si="5"/>
      </c>
    </row>
    <row r="32" spans="2:10" ht="18" customHeight="1">
      <c r="B32" s="19">
        <f t="shared" si="2"/>
        <v>39837</v>
      </c>
      <c r="C32" s="21" t="str">
        <f t="shared" si="0"/>
        <v>土</v>
      </c>
      <c r="D32" s="38"/>
      <c r="E32" s="38"/>
      <c r="F32" s="36">
        <f t="shared" si="3"/>
      </c>
      <c r="G32" s="42">
        <f t="shared" si="4"/>
      </c>
      <c r="H32" s="29">
        <f t="shared" si="1"/>
      </c>
      <c r="I32" s="31"/>
      <c r="J32" s="48">
        <f t="shared" si="5"/>
      </c>
    </row>
    <row r="33" spans="2:10" ht="18" customHeight="1">
      <c r="B33" s="19">
        <f t="shared" si="2"/>
        <v>39838</v>
      </c>
      <c r="C33" s="21" t="str">
        <f t="shared" si="0"/>
        <v>日</v>
      </c>
      <c r="D33" s="38"/>
      <c r="E33" s="38"/>
      <c r="F33" s="36">
        <f t="shared" si="3"/>
      </c>
      <c r="G33" s="42">
        <f t="shared" si="4"/>
      </c>
      <c r="H33" s="29">
        <f t="shared" si="1"/>
      </c>
      <c r="I33" s="31"/>
      <c r="J33" s="48">
        <f t="shared" si="5"/>
      </c>
    </row>
    <row r="34" spans="2:10" ht="18" customHeight="1">
      <c r="B34" s="19">
        <f t="shared" si="2"/>
        <v>39839</v>
      </c>
      <c r="C34" s="21" t="str">
        <f t="shared" si="0"/>
        <v>月</v>
      </c>
      <c r="D34" s="38"/>
      <c r="E34" s="38"/>
      <c r="F34" s="36">
        <f t="shared" si="3"/>
      </c>
      <c r="G34" s="42">
        <f t="shared" si="4"/>
        <v>88.9</v>
      </c>
      <c r="H34" s="29">
        <f t="shared" si="1"/>
      </c>
      <c r="I34" s="31"/>
      <c r="J34" s="48">
        <f t="shared" si="5"/>
      </c>
    </row>
    <row r="35" spans="2:10" ht="18" customHeight="1">
      <c r="B35" s="19">
        <f t="shared" si="2"/>
        <v>39840</v>
      </c>
      <c r="C35" s="21" t="str">
        <f t="shared" si="0"/>
        <v>火</v>
      </c>
      <c r="D35" s="38"/>
      <c r="E35" s="38"/>
      <c r="F35" s="36">
        <f t="shared" si="3"/>
      </c>
      <c r="G35" s="42">
        <f t="shared" si="4"/>
        <v>89.33</v>
      </c>
      <c r="H35" s="29">
        <f t="shared" si="1"/>
      </c>
      <c r="I35" s="31"/>
      <c r="J35" s="48">
        <f t="shared" si="5"/>
      </c>
    </row>
    <row r="36" spans="2:10" ht="18" customHeight="1">
      <c r="B36" s="19">
        <f t="shared" si="2"/>
        <v>39841</v>
      </c>
      <c r="C36" s="21" t="str">
        <f t="shared" si="0"/>
        <v>水</v>
      </c>
      <c r="D36" s="38"/>
      <c r="E36" s="38"/>
      <c r="F36" s="36">
        <f t="shared" si="3"/>
      </c>
      <c r="G36" s="42">
        <f t="shared" si="4"/>
        <v>89.01</v>
      </c>
      <c r="H36" s="29">
        <f t="shared" si="1"/>
      </c>
      <c r="I36" s="31"/>
      <c r="J36" s="48">
        <f t="shared" si="5"/>
      </c>
    </row>
    <row r="37" spans="2:10" ht="18" customHeight="1">
      <c r="B37" s="19">
        <f>IF(MONTH(B36+1)&lt;&gt;$B$3,"",B36+1)</f>
        <v>39842</v>
      </c>
      <c r="C37" s="21" t="str">
        <f t="shared" si="0"/>
        <v>木</v>
      </c>
      <c r="D37" s="38"/>
      <c r="E37" s="38"/>
      <c r="F37" s="36">
        <f t="shared" si="3"/>
      </c>
      <c r="G37" s="42">
        <f t="shared" si="4"/>
        <v>90.46</v>
      </c>
      <c r="H37" s="29">
        <f t="shared" si="1"/>
      </c>
      <c r="I37" s="31"/>
      <c r="J37" s="48">
        <f t="shared" si="5"/>
      </c>
    </row>
    <row r="38" spans="2:10" ht="18" customHeight="1">
      <c r="B38" s="19">
        <f>IF(MONTH(B37+1)&lt;&gt;$B$3,"",B37+1)</f>
        <v>39843</v>
      </c>
      <c r="C38" s="21" t="str">
        <f t="shared" si="0"/>
        <v>金</v>
      </c>
      <c r="D38" s="38"/>
      <c r="E38" s="38"/>
      <c r="F38" s="36">
        <f t="shared" si="3"/>
      </c>
      <c r="G38" s="42">
        <f t="shared" si="4"/>
        <v>89.6</v>
      </c>
      <c r="H38" s="29">
        <f t="shared" si="1"/>
      </c>
      <c r="I38" s="31"/>
      <c r="J38" s="48">
        <f t="shared" si="5"/>
      </c>
    </row>
    <row r="39" spans="2:10" ht="18" customHeight="1" thickBot="1">
      <c r="B39" s="26">
        <f>IF(MONTH(B38+1)&lt;&gt;$B$3,"",B38+1)</f>
        <v>39844</v>
      </c>
      <c r="C39" s="21" t="str">
        <f t="shared" si="0"/>
        <v>土</v>
      </c>
      <c r="D39" s="39"/>
      <c r="E39" s="39"/>
      <c r="F39" s="57">
        <f t="shared" si="3"/>
      </c>
      <c r="G39" s="58">
        <f t="shared" si="4"/>
      </c>
      <c r="H39" s="59">
        <f t="shared" si="1"/>
      </c>
      <c r="I39" s="32"/>
      <c r="J39" s="48">
        <f t="shared" si="5"/>
      </c>
    </row>
    <row r="40" spans="2:10" ht="22.5" customHeight="1" thickBot="1" thickTop="1">
      <c r="B40" s="71" t="s">
        <v>33</v>
      </c>
      <c r="C40" s="72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2:L103"/>
  <sheetViews>
    <sheetView workbookViewId="0" topLeftCell="A4">
      <selection activeCell="D36" sqref="D36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tr">
        <f>'損益表(一月)'!$G$2</f>
        <v>損益表</v>
      </c>
      <c r="H2" s="64"/>
      <c r="I2" s="64"/>
      <c r="J2" s="65"/>
    </row>
    <row r="3" spans="2:10" s="1" customFormat="1" ht="18" thickBot="1">
      <c r="B3" s="61">
        <v>2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f>'損益表(一月)'!$F$40</f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42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39845</v>
      </c>
      <c r="C9" s="21" t="str">
        <f aca="true" t="shared" si="0" ref="C9:C39">IF(ISERROR(VLOOKUP(B9,休日,2,0)),TEXT(B9,"aaa"),VLOOKUP(B9,休日,3,0))</f>
        <v>日</v>
      </c>
      <c r="D9" s="37"/>
      <c r="E9" s="37"/>
      <c r="F9" s="36">
        <f>IF(D9="","",SUM(D9:E9)+E5)</f>
      </c>
      <c r="G9" s="42">
        <f>IF(ISERROR(VLOOKUP(B9,仲値,2,0)),IF($D9="","",0),VLOOKUP(B9,仲値,2,0))</f>
      </c>
      <c r="H9" s="29">
        <f aca="true" t="shared" si="1" ref="H9:H39">IF((F9=""),"",F9*G9)</f>
      </c>
      <c r="I9" s="30"/>
      <c r="J9" s="48">
        <f aca="true" t="shared" si="2" ref="J9:J39">IF(ISERROR(VLOOKUP(B9,休日,2,0)),"",VLOOKUP(B9,休日,2,0))</f>
      </c>
    </row>
    <row r="10" spans="2:10" ht="18" customHeight="1">
      <c r="B10" s="19">
        <f aca="true" t="shared" si="3" ref="B10:B36">B9+1</f>
        <v>39846</v>
      </c>
      <c r="C10" s="21" t="str">
        <f t="shared" si="0"/>
        <v>月</v>
      </c>
      <c r="D10" s="38"/>
      <c r="E10" s="38"/>
      <c r="F10" s="36">
        <f aca="true" t="shared" si="4" ref="F10:F39">IF(D10="","",SUM(D10:E10)+F9)</f>
      </c>
      <c r="G10" s="42">
        <f aca="true" t="shared" si="5" ref="G10:G39">IF(ISERROR(VLOOKUP(B10,仲値,2,0)),IF($D10="","",0),VLOOKUP(B10,仲値,2,0))</f>
        <v>89.78</v>
      </c>
      <c r="H10" s="29">
        <f t="shared" si="1"/>
      </c>
      <c r="I10" s="31"/>
      <c r="J10" s="48">
        <f t="shared" si="2"/>
      </c>
    </row>
    <row r="11" spans="2:10" ht="18" customHeight="1">
      <c r="B11" s="19">
        <f t="shared" si="3"/>
        <v>39847</v>
      </c>
      <c r="C11" s="21" t="str">
        <f t="shared" si="0"/>
        <v>火</v>
      </c>
      <c r="D11" s="38"/>
      <c r="E11" s="38"/>
      <c r="F11" s="36">
        <f t="shared" si="4"/>
      </c>
      <c r="G11" s="42">
        <f t="shared" si="5"/>
        <v>89.41</v>
      </c>
      <c r="H11" s="29">
        <f t="shared" si="1"/>
      </c>
      <c r="I11" s="31"/>
      <c r="J11" s="48">
        <f t="shared" si="2"/>
      </c>
    </row>
    <row r="12" spans="2:10" ht="18" customHeight="1">
      <c r="B12" s="19">
        <f t="shared" si="3"/>
        <v>39848</v>
      </c>
      <c r="C12" s="21" t="str">
        <f t="shared" si="0"/>
        <v>水</v>
      </c>
      <c r="D12" s="38"/>
      <c r="E12" s="38"/>
      <c r="F12" s="36">
        <f t="shared" si="4"/>
      </c>
      <c r="G12" s="42">
        <f t="shared" si="5"/>
        <v>89.44</v>
      </c>
      <c r="H12" s="29">
        <f t="shared" si="1"/>
      </c>
      <c r="I12" s="31"/>
      <c r="J12" s="48">
        <f t="shared" si="2"/>
      </c>
    </row>
    <row r="13" spans="2:10" ht="18" customHeight="1">
      <c r="B13" s="19">
        <f t="shared" si="3"/>
        <v>39849</v>
      </c>
      <c r="C13" s="21" t="str">
        <f t="shared" si="0"/>
        <v>木</v>
      </c>
      <c r="D13" s="38"/>
      <c r="E13" s="38"/>
      <c r="F13" s="36">
        <f t="shared" si="4"/>
      </c>
      <c r="G13" s="42">
        <f t="shared" si="5"/>
        <v>89.42</v>
      </c>
      <c r="H13" s="29">
        <f t="shared" si="1"/>
      </c>
      <c r="I13" s="31"/>
      <c r="J13" s="48">
        <f t="shared" si="2"/>
      </c>
    </row>
    <row r="14" spans="2:10" ht="18" customHeight="1">
      <c r="B14" s="19">
        <f t="shared" si="3"/>
        <v>39850</v>
      </c>
      <c r="C14" s="21" t="str">
        <f t="shared" si="0"/>
        <v>金</v>
      </c>
      <c r="D14" s="38"/>
      <c r="E14" s="38"/>
      <c r="F14" s="36">
        <f t="shared" si="4"/>
      </c>
      <c r="G14" s="42">
        <f t="shared" si="5"/>
        <v>90.94</v>
      </c>
      <c r="H14" s="29">
        <f t="shared" si="1"/>
      </c>
      <c r="I14" s="31"/>
      <c r="J14" s="48">
        <f t="shared" si="2"/>
      </c>
    </row>
    <row r="15" spans="2:10" ht="18" customHeight="1">
      <c r="B15" s="19">
        <f t="shared" si="3"/>
        <v>39851</v>
      </c>
      <c r="C15" s="21" t="str">
        <f t="shared" si="0"/>
        <v>土</v>
      </c>
      <c r="D15" s="38"/>
      <c r="E15" s="38"/>
      <c r="F15" s="36">
        <f t="shared" si="4"/>
      </c>
      <c r="G15" s="42">
        <f t="shared" si="5"/>
      </c>
      <c r="H15" s="29">
        <f t="shared" si="1"/>
      </c>
      <c r="I15" s="31"/>
      <c r="J15" s="48">
        <f t="shared" si="2"/>
      </c>
    </row>
    <row r="16" spans="2:10" ht="18" customHeight="1">
      <c r="B16" s="19">
        <f t="shared" si="3"/>
        <v>39852</v>
      </c>
      <c r="C16" s="21" t="str">
        <f t="shared" si="0"/>
        <v>日</v>
      </c>
      <c r="D16" s="38"/>
      <c r="E16" s="38"/>
      <c r="F16" s="36">
        <f t="shared" si="4"/>
      </c>
      <c r="G16" s="42">
        <f t="shared" si="5"/>
      </c>
      <c r="H16" s="29">
        <f t="shared" si="1"/>
      </c>
      <c r="I16" s="31"/>
      <c r="J16" s="48">
        <f t="shared" si="2"/>
      </c>
    </row>
    <row r="17" spans="2:10" ht="18" customHeight="1">
      <c r="B17" s="19">
        <f t="shared" si="3"/>
        <v>39853</v>
      </c>
      <c r="C17" s="21" t="str">
        <f t="shared" si="0"/>
        <v>月</v>
      </c>
      <c r="D17" s="38"/>
      <c r="E17" s="38"/>
      <c r="F17" s="36">
        <f t="shared" si="4"/>
      </c>
      <c r="G17" s="42">
        <f t="shared" si="5"/>
        <v>91.87</v>
      </c>
      <c r="H17" s="29">
        <f t="shared" si="1"/>
      </c>
      <c r="I17" s="31"/>
      <c r="J17" s="48">
        <f t="shared" si="2"/>
      </c>
    </row>
    <row r="18" spans="2:10" ht="18" customHeight="1">
      <c r="B18" s="19">
        <f t="shared" si="3"/>
        <v>39854</v>
      </c>
      <c r="C18" s="21" t="str">
        <f t="shared" si="0"/>
        <v>火</v>
      </c>
      <c r="D18" s="38"/>
      <c r="E18" s="38"/>
      <c r="F18" s="36">
        <f t="shared" si="4"/>
      </c>
      <c r="G18" s="42">
        <f t="shared" si="5"/>
        <v>91.29</v>
      </c>
      <c r="H18" s="29">
        <f t="shared" si="1"/>
      </c>
      <c r="I18" s="31"/>
      <c r="J18" s="48">
        <f t="shared" si="2"/>
      </c>
    </row>
    <row r="19" spans="2:10" ht="18" customHeight="1">
      <c r="B19" s="19">
        <f t="shared" si="3"/>
        <v>39855</v>
      </c>
      <c r="C19" s="21" t="str">
        <f t="shared" si="0"/>
        <v>休</v>
      </c>
      <c r="D19" s="38"/>
      <c r="E19" s="38"/>
      <c r="F19" s="36">
        <f t="shared" si="4"/>
      </c>
      <c r="G19" s="42">
        <f t="shared" si="5"/>
      </c>
      <c r="H19" s="29">
        <f t="shared" si="1"/>
      </c>
      <c r="I19" s="31"/>
      <c r="J19" s="48" t="str">
        <f t="shared" si="2"/>
        <v>建国記念の日</v>
      </c>
    </row>
    <row r="20" spans="2:10" ht="18" customHeight="1">
      <c r="B20" s="19">
        <f t="shared" si="3"/>
        <v>39856</v>
      </c>
      <c r="C20" s="21" t="str">
        <f t="shared" si="0"/>
        <v>木</v>
      </c>
      <c r="D20" s="38"/>
      <c r="E20" s="38"/>
      <c r="F20" s="36">
        <f t="shared" si="4"/>
      </c>
      <c r="G20" s="42">
        <f t="shared" si="5"/>
        <v>90.3</v>
      </c>
      <c r="H20" s="29">
        <f t="shared" si="1"/>
      </c>
      <c r="I20" s="31"/>
      <c r="J20" s="48">
        <f t="shared" si="2"/>
      </c>
    </row>
    <row r="21" spans="2:10" ht="18" customHeight="1">
      <c r="B21" s="19">
        <f t="shared" si="3"/>
        <v>39857</v>
      </c>
      <c r="C21" s="21" t="str">
        <f t="shared" si="0"/>
        <v>金</v>
      </c>
      <c r="D21" s="38"/>
      <c r="E21" s="38"/>
      <c r="F21" s="36">
        <f t="shared" si="4"/>
      </c>
      <c r="G21" s="42">
        <f t="shared" si="5"/>
        <v>90.76</v>
      </c>
      <c r="H21" s="29">
        <f t="shared" si="1"/>
      </c>
      <c r="I21" s="31"/>
      <c r="J21" s="48">
        <f t="shared" si="2"/>
      </c>
    </row>
    <row r="22" spans="2:10" ht="18" customHeight="1">
      <c r="B22" s="19">
        <f t="shared" si="3"/>
        <v>39858</v>
      </c>
      <c r="C22" s="21" t="str">
        <f t="shared" si="0"/>
        <v>土</v>
      </c>
      <c r="D22" s="38"/>
      <c r="E22" s="38"/>
      <c r="F22" s="36">
        <f t="shared" si="4"/>
      </c>
      <c r="G22" s="42">
        <f t="shared" si="5"/>
      </c>
      <c r="H22" s="29">
        <f t="shared" si="1"/>
      </c>
      <c r="I22" s="31"/>
      <c r="J22" s="48">
        <f t="shared" si="2"/>
      </c>
    </row>
    <row r="23" spans="2:10" ht="18" customHeight="1">
      <c r="B23" s="19">
        <f t="shared" si="3"/>
        <v>39859</v>
      </c>
      <c r="C23" s="21" t="str">
        <f t="shared" si="0"/>
        <v>日</v>
      </c>
      <c r="D23" s="38"/>
      <c r="E23" s="38"/>
      <c r="F23" s="36">
        <f t="shared" si="4"/>
      </c>
      <c r="G23" s="42">
        <f t="shared" si="5"/>
      </c>
      <c r="H23" s="29">
        <f t="shared" si="1"/>
      </c>
      <c r="I23" s="31"/>
      <c r="J23" s="48">
        <f t="shared" si="2"/>
      </c>
    </row>
    <row r="24" spans="2:10" ht="18" customHeight="1">
      <c r="B24" s="19">
        <f t="shared" si="3"/>
        <v>39860</v>
      </c>
      <c r="C24" s="21" t="str">
        <f t="shared" si="0"/>
        <v>月</v>
      </c>
      <c r="D24" s="38"/>
      <c r="E24" s="38"/>
      <c r="F24" s="36">
        <f t="shared" si="4"/>
      </c>
      <c r="G24" s="42">
        <f t="shared" si="5"/>
        <v>91.65</v>
      </c>
      <c r="H24" s="29">
        <f t="shared" si="1"/>
      </c>
      <c r="I24" s="31"/>
      <c r="J24" s="48">
        <f t="shared" si="2"/>
      </c>
    </row>
    <row r="25" spans="2:10" ht="18" customHeight="1">
      <c r="B25" s="19">
        <f t="shared" si="3"/>
        <v>39861</v>
      </c>
      <c r="C25" s="21" t="str">
        <f t="shared" si="0"/>
        <v>火</v>
      </c>
      <c r="D25" s="38"/>
      <c r="E25" s="38"/>
      <c r="F25" s="36">
        <f t="shared" si="4"/>
      </c>
      <c r="G25" s="42">
        <f t="shared" si="5"/>
        <v>91.87</v>
      </c>
      <c r="H25" s="29">
        <f t="shared" si="1"/>
      </c>
      <c r="I25" s="31"/>
      <c r="J25" s="48">
        <f t="shared" si="2"/>
      </c>
    </row>
    <row r="26" spans="2:10" ht="18" customHeight="1">
      <c r="B26" s="19">
        <f t="shared" si="3"/>
        <v>39862</v>
      </c>
      <c r="C26" s="21" t="str">
        <f t="shared" si="0"/>
        <v>水</v>
      </c>
      <c r="D26" s="38"/>
      <c r="E26" s="38"/>
      <c r="F26" s="36">
        <f t="shared" si="4"/>
      </c>
      <c r="G26" s="42">
        <f t="shared" si="5"/>
        <v>92.28</v>
      </c>
      <c r="H26" s="29">
        <f t="shared" si="1"/>
      </c>
      <c r="I26" s="31"/>
      <c r="J26" s="48">
        <f t="shared" si="2"/>
      </c>
    </row>
    <row r="27" spans="2:10" ht="18" customHeight="1">
      <c r="B27" s="19">
        <f t="shared" si="3"/>
        <v>39863</v>
      </c>
      <c r="C27" s="21" t="str">
        <f t="shared" si="0"/>
        <v>木</v>
      </c>
      <c r="D27" s="38"/>
      <c r="E27" s="38"/>
      <c r="F27" s="36">
        <f t="shared" si="4"/>
      </c>
      <c r="G27" s="42">
        <f t="shared" si="5"/>
        <v>93.79</v>
      </c>
      <c r="H27" s="29">
        <f t="shared" si="1"/>
      </c>
      <c r="I27" s="31"/>
      <c r="J27" s="48">
        <f t="shared" si="2"/>
      </c>
    </row>
    <row r="28" spans="2:10" ht="18" customHeight="1">
      <c r="B28" s="19">
        <f t="shared" si="3"/>
        <v>39864</v>
      </c>
      <c r="C28" s="21" t="str">
        <f t="shared" si="0"/>
        <v>金</v>
      </c>
      <c r="D28" s="38"/>
      <c r="E28" s="38"/>
      <c r="F28" s="36">
        <f t="shared" si="4"/>
      </c>
      <c r="G28" s="42">
        <f t="shared" si="5"/>
        <v>94.16</v>
      </c>
      <c r="H28" s="29">
        <f t="shared" si="1"/>
      </c>
      <c r="I28" s="31"/>
      <c r="J28" s="48">
        <f t="shared" si="2"/>
      </c>
    </row>
    <row r="29" spans="2:10" ht="18" customHeight="1">
      <c r="B29" s="19">
        <f t="shared" si="3"/>
        <v>39865</v>
      </c>
      <c r="C29" s="21" t="str">
        <f t="shared" si="0"/>
        <v>土</v>
      </c>
      <c r="D29" s="38"/>
      <c r="E29" s="38"/>
      <c r="F29" s="36">
        <f t="shared" si="4"/>
      </c>
      <c r="G29" s="42">
        <f t="shared" si="5"/>
      </c>
      <c r="H29" s="29">
        <f t="shared" si="1"/>
      </c>
      <c r="I29" s="31"/>
      <c r="J29" s="48">
        <f t="shared" si="2"/>
      </c>
    </row>
    <row r="30" spans="2:10" ht="18" customHeight="1">
      <c r="B30" s="19">
        <f t="shared" si="3"/>
        <v>39866</v>
      </c>
      <c r="C30" s="21" t="str">
        <f t="shared" si="0"/>
        <v>日</v>
      </c>
      <c r="D30" s="38"/>
      <c r="E30" s="38"/>
      <c r="F30" s="36">
        <f t="shared" si="4"/>
      </c>
      <c r="G30" s="42">
        <f t="shared" si="5"/>
      </c>
      <c r="H30" s="29">
        <f t="shared" si="1"/>
      </c>
      <c r="I30" s="31"/>
      <c r="J30" s="48">
        <f t="shared" si="2"/>
      </c>
    </row>
    <row r="31" spans="2:10" ht="18" customHeight="1">
      <c r="B31" s="19">
        <f t="shared" si="3"/>
        <v>39867</v>
      </c>
      <c r="C31" s="21" t="str">
        <f t="shared" si="0"/>
        <v>月</v>
      </c>
      <c r="D31" s="38"/>
      <c r="E31" s="38"/>
      <c r="F31" s="36">
        <f t="shared" si="4"/>
      </c>
      <c r="G31" s="42">
        <f t="shared" si="5"/>
        <v>93.14</v>
      </c>
      <c r="H31" s="29">
        <f t="shared" si="1"/>
      </c>
      <c r="I31" s="31"/>
      <c r="J31" s="48">
        <f t="shared" si="2"/>
      </c>
    </row>
    <row r="32" spans="2:10" ht="18" customHeight="1">
      <c r="B32" s="19">
        <f t="shared" si="3"/>
        <v>39868</v>
      </c>
      <c r="C32" s="21" t="str">
        <f t="shared" si="0"/>
        <v>火</v>
      </c>
      <c r="D32" s="38"/>
      <c r="E32" s="38"/>
      <c r="F32" s="36">
        <f t="shared" si="4"/>
      </c>
      <c r="G32" s="42">
        <f t="shared" si="5"/>
        <v>94.33</v>
      </c>
      <c r="H32" s="29">
        <f t="shared" si="1"/>
      </c>
      <c r="I32" s="31"/>
      <c r="J32" s="48">
        <f t="shared" si="2"/>
      </c>
    </row>
    <row r="33" spans="2:10" ht="18" customHeight="1">
      <c r="B33" s="19">
        <f t="shared" si="3"/>
        <v>39869</v>
      </c>
      <c r="C33" s="21" t="str">
        <f t="shared" si="0"/>
        <v>水</v>
      </c>
      <c r="D33" s="38"/>
      <c r="E33" s="38"/>
      <c r="F33" s="36">
        <f t="shared" si="4"/>
      </c>
      <c r="G33" s="42">
        <f t="shared" si="5"/>
        <v>96.75</v>
      </c>
      <c r="H33" s="29">
        <f t="shared" si="1"/>
      </c>
      <c r="I33" s="31"/>
      <c r="J33" s="48">
        <f t="shared" si="2"/>
      </c>
    </row>
    <row r="34" spans="2:10" ht="18" customHeight="1">
      <c r="B34" s="19">
        <f t="shared" si="3"/>
        <v>39870</v>
      </c>
      <c r="C34" s="21" t="str">
        <f t="shared" si="0"/>
        <v>木</v>
      </c>
      <c r="D34" s="38"/>
      <c r="E34" s="38"/>
      <c r="F34" s="36">
        <f t="shared" si="4"/>
      </c>
      <c r="G34" s="42">
        <f t="shared" si="5"/>
        <v>97.54</v>
      </c>
      <c r="H34" s="29">
        <f t="shared" si="1"/>
      </c>
      <c r="I34" s="31"/>
      <c r="J34" s="48">
        <f t="shared" si="2"/>
      </c>
    </row>
    <row r="35" spans="2:10" ht="18" customHeight="1">
      <c r="B35" s="19">
        <f t="shared" si="3"/>
        <v>39871</v>
      </c>
      <c r="C35" s="21" t="str">
        <f t="shared" si="0"/>
        <v>金</v>
      </c>
      <c r="D35" s="38"/>
      <c r="E35" s="38"/>
      <c r="F35" s="36">
        <f t="shared" si="4"/>
      </c>
      <c r="G35" s="42">
        <f t="shared" si="5"/>
        <v>97.79</v>
      </c>
      <c r="H35" s="29">
        <f t="shared" si="1"/>
      </c>
      <c r="I35" s="31"/>
      <c r="J35" s="48">
        <f t="shared" si="2"/>
      </c>
    </row>
    <row r="36" spans="2:10" ht="18" customHeight="1">
      <c r="B36" s="19">
        <f t="shared" si="3"/>
        <v>39872</v>
      </c>
      <c r="C36" s="21" t="str">
        <f t="shared" si="0"/>
        <v>土</v>
      </c>
      <c r="D36" s="38"/>
      <c r="E36" s="38"/>
      <c r="F36" s="36">
        <f t="shared" si="4"/>
      </c>
      <c r="G36" s="42">
        <f t="shared" si="5"/>
      </c>
      <c r="H36" s="29">
        <f t="shared" si="1"/>
      </c>
      <c r="I36" s="31"/>
      <c r="J36" s="48">
        <f t="shared" si="2"/>
      </c>
    </row>
    <row r="37" spans="2:10" ht="18" customHeight="1">
      <c r="B37" s="19">
        <f>IF(MONTH(B36+1)&lt;&gt;$B$3,"",B36+1)</f>
      </c>
      <c r="C37" s="21">
        <f t="shared" si="0"/>
      </c>
      <c r="D37" s="38"/>
      <c r="E37" s="38"/>
      <c r="F37" s="36">
        <f t="shared" si="4"/>
      </c>
      <c r="G37" s="42">
        <f t="shared" si="5"/>
      </c>
      <c r="H37" s="29">
        <f t="shared" si="1"/>
      </c>
      <c r="I37" s="31"/>
      <c r="J37" s="48">
        <f t="shared" si="2"/>
      </c>
    </row>
    <row r="38" spans="2:10" ht="18" customHeight="1">
      <c r="B38" s="19">
        <f>IF(MONTH(B36+2)&lt;&gt;$B$3,"",B36+2)</f>
      </c>
      <c r="C38" s="21">
        <f t="shared" si="0"/>
      </c>
      <c r="D38" s="38"/>
      <c r="E38" s="38"/>
      <c r="F38" s="36">
        <f t="shared" si="4"/>
      </c>
      <c r="G38" s="42">
        <f t="shared" si="5"/>
      </c>
      <c r="H38" s="29">
        <f t="shared" si="1"/>
      </c>
      <c r="I38" s="31"/>
      <c r="J38" s="48">
        <f t="shared" si="2"/>
      </c>
    </row>
    <row r="39" spans="2:10" ht="18" customHeight="1" thickBot="1">
      <c r="B39" s="26">
        <f>IF(MONTH(B36+3)&lt;&gt;$B$3,"",B36+3)</f>
      </c>
      <c r="C39" s="21">
        <f t="shared" si="0"/>
      </c>
      <c r="D39" s="39"/>
      <c r="E39" s="39"/>
      <c r="F39" s="57">
        <f t="shared" si="4"/>
      </c>
      <c r="G39" s="58">
        <f t="shared" si="5"/>
      </c>
      <c r="H39" s="59">
        <f t="shared" si="1"/>
      </c>
      <c r="I39" s="32"/>
      <c r="J39" s="48">
        <f t="shared" si="2"/>
      </c>
    </row>
    <row r="40" spans="2:10" ht="22.5" customHeight="1" thickBot="1" thickTop="1">
      <c r="B40" s="71" t="s">
        <v>33</v>
      </c>
      <c r="C40" s="72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2:L103"/>
  <sheetViews>
    <sheetView workbookViewId="0" topLeftCell="A1">
      <selection activeCell="J31" sqref="J31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tr">
        <f>'損益表(一月)'!$G$2</f>
        <v>損益表</v>
      </c>
      <c r="H2" s="64"/>
      <c r="I2" s="64"/>
      <c r="J2" s="65"/>
    </row>
    <row r="3" spans="2:10" s="1" customFormat="1" ht="18" thickBot="1">
      <c r="B3" s="61">
        <v>3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f>'損益表(二月)'!$F$40</f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43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39873</v>
      </c>
      <c r="C9" s="21" t="str">
        <f aca="true" t="shared" si="0" ref="C9:C39">IF(ISERROR(VLOOKUP(B9,休日,2,0)),TEXT(B9,"aaa"),VLOOKUP(B9,休日,3,0))</f>
        <v>日</v>
      </c>
      <c r="D9" s="37"/>
      <c r="E9" s="37"/>
      <c r="F9" s="36">
        <f>IF(D9="","",SUM(D9:E9)+E5)</f>
      </c>
      <c r="G9" s="42">
        <f>IF(ISERROR(VLOOKUP(B9,仲値,2,0)),IF($D9="","",0),VLOOKUP(B9,仲値,2,0))</f>
      </c>
      <c r="H9" s="29">
        <f aca="true" t="shared" si="1" ref="H9:H39">IF((F9=""),"",F9*G9)</f>
      </c>
      <c r="I9" s="30"/>
      <c r="J9" s="48">
        <f aca="true" t="shared" si="2" ref="J9:J39">IF(ISERROR(VLOOKUP(B9,休日,2,0)),"",VLOOKUP(B9,休日,2,0))</f>
      </c>
    </row>
    <row r="10" spans="2:10" ht="18" customHeight="1">
      <c r="B10" s="19">
        <f aca="true" t="shared" si="3" ref="B10:B36">B9+1</f>
        <v>39874</v>
      </c>
      <c r="C10" s="21" t="str">
        <f t="shared" si="0"/>
        <v>月</v>
      </c>
      <c r="D10" s="38"/>
      <c r="E10" s="38"/>
      <c r="F10" s="36">
        <f aca="true" t="shared" si="4" ref="F10:F39">IF(D10="","",SUM(D10:E10)+F9)</f>
      </c>
      <c r="G10" s="42">
        <f aca="true" t="shared" si="5" ref="G10:G39">IF(ISERROR(VLOOKUP(B10,仲値,2,0)),IF($D10="","",0),VLOOKUP(B10,仲値,2,0))</f>
        <v>97.15</v>
      </c>
      <c r="H10" s="29">
        <f t="shared" si="1"/>
      </c>
      <c r="I10" s="31"/>
      <c r="J10" s="48">
        <f t="shared" si="2"/>
      </c>
    </row>
    <row r="11" spans="2:10" ht="18" customHeight="1">
      <c r="B11" s="19">
        <f t="shared" si="3"/>
        <v>39875</v>
      </c>
      <c r="C11" s="21" t="str">
        <f t="shared" si="0"/>
        <v>火</v>
      </c>
      <c r="D11" s="38"/>
      <c r="E11" s="38"/>
      <c r="F11" s="36">
        <f t="shared" si="4"/>
      </c>
      <c r="G11" s="42">
        <f t="shared" si="5"/>
        <v>97.24</v>
      </c>
      <c r="H11" s="29">
        <f t="shared" si="1"/>
      </c>
      <c r="I11" s="31"/>
      <c r="J11" s="48">
        <f t="shared" si="2"/>
      </c>
    </row>
    <row r="12" spans="2:10" ht="18" customHeight="1">
      <c r="B12" s="19">
        <f t="shared" si="3"/>
        <v>39876</v>
      </c>
      <c r="C12" s="21" t="str">
        <f t="shared" si="0"/>
        <v>水</v>
      </c>
      <c r="D12" s="38"/>
      <c r="E12" s="38"/>
      <c r="F12" s="36">
        <f t="shared" si="4"/>
      </c>
      <c r="G12" s="42">
        <f t="shared" si="5"/>
        <v>98.4</v>
      </c>
      <c r="H12" s="29">
        <f t="shared" si="1"/>
      </c>
      <c r="I12" s="31"/>
      <c r="J12" s="48">
        <f t="shared" si="2"/>
      </c>
    </row>
    <row r="13" spans="2:10" ht="18" customHeight="1">
      <c r="B13" s="19">
        <f t="shared" si="3"/>
        <v>39877</v>
      </c>
      <c r="C13" s="21" t="str">
        <f t="shared" si="0"/>
        <v>木</v>
      </c>
      <c r="D13" s="38"/>
      <c r="E13" s="38"/>
      <c r="F13" s="36">
        <f t="shared" si="4"/>
      </c>
      <c r="G13" s="42">
        <f t="shared" si="5"/>
        <v>99.3</v>
      </c>
      <c r="H13" s="29">
        <f t="shared" si="1"/>
      </c>
      <c r="I13" s="31"/>
      <c r="J13" s="48">
        <f t="shared" si="2"/>
      </c>
    </row>
    <row r="14" spans="2:10" ht="18" customHeight="1">
      <c r="B14" s="19">
        <f t="shared" si="3"/>
        <v>39878</v>
      </c>
      <c r="C14" s="21" t="str">
        <f t="shared" si="0"/>
        <v>金</v>
      </c>
      <c r="D14" s="38"/>
      <c r="E14" s="38"/>
      <c r="F14" s="36">
        <f t="shared" si="4"/>
      </c>
      <c r="G14" s="42">
        <f t="shared" si="5"/>
        <v>98.51</v>
      </c>
      <c r="H14" s="29">
        <f t="shared" si="1"/>
      </c>
      <c r="I14" s="31"/>
      <c r="J14" s="48">
        <f t="shared" si="2"/>
      </c>
    </row>
    <row r="15" spans="2:10" ht="18" customHeight="1">
      <c r="B15" s="19">
        <f t="shared" si="3"/>
        <v>39879</v>
      </c>
      <c r="C15" s="21" t="str">
        <f t="shared" si="0"/>
        <v>土</v>
      </c>
      <c r="D15" s="38"/>
      <c r="E15" s="38"/>
      <c r="F15" s="36">
        <f t="shared" si="4"/>
      </c>
      <c r="G15" s="42">
        <f t="shared" si="5"/>
      </c>
      <c r="H15" s="29">
        <f t="shared" si="1"/>
      </c>
      <c r="I15" s="31"/>
      <c r="J15" s="48">
        <f t="shared" si="2"/>
      </c>
    </row>
    <row r="16" spans="2:10" ht="18" customHeight="1">
      <c r="B16" s="19">
        <f t="shared" si="3"/>
        <v>39880</v>
      </c>
      <c r="C16" s="21" t="str">
        <f t="shared" si="0"/>
        <v>日</v>
      </c>
      <c r="D16" s="38"/>
      <c r="E16" s="38"/>
      <c r="F16" s="36">
        <f t="shared" si="4"/>
      </c>
      <c r="G16" s="42">
        <f t="shared" si="5"/>
      </c>
      <c r="H16" s="29">
        <f t="shared" si="1"/>
      </c>
      <c r="I16" s="31"/>
      <c r="J16" s="48">
        <f t="shared" si="2"/>
      </c>
    </row>
    <row r="17" spans="2:10" ht="18" customHeight="1">
      <c r="B17" s="19">
        <f t="shared" si="3"/>
        <v>39881</v>
      </c>
      <c r="C17" s="21" t="str">
        <f t="shared" si="0"/>
        <v>月</v>
      </c>
      <c r="D17" s="38"/>
      <c r="E17" s="38"/>
      <c r="F17" s="36">
        <f t="shared" si="4"/>
      </c>
      <c r="G17" s="42">
        <f t="shared" si="5"/>
        <v>98.12</v>
      </c>
      <c r="H17" s="29">
        <f t="shared" si="1"/>
      </c>
      <c r="I17" s="31"/>
      <c r="J17" s="48">
        <f t="shared" si="2"/>
      </c>
    </row>
    <row r="18" spans="2:10" ht="18" customHeight="1">
      <c r="B18" s="19">
        <f t="shared" si="3"/>
        <v>39882</v>
      </c>
      <c r="C18" s="21" t="str">
        <f t="shared" si="0"/>
        <v>火</v>
      </c>
      <c r="D18" s="38"/>
      <c r="E18" s="38"/>
      <c r="F18" s="36">
        <f t="shared" si="4"/>
      </c>
      <c r="G18" s="42">
        <f t="shared" si="5"/>
        <v>99.09</v>
      </c>
      <c r="H18" s="29">
        <f t="shared" si="1"/>
      </c>
      <c r="I18" s="31"/>
      <c r="J18" s="48">
        <f t="shared" si="2"/>
      </c>
    </row>
    <row r="19" spans="2:10" ht="18" customHeight="1">
      <c r="B19" s="19">
        <f t="shared" si="3"/>
        <v>39883</v>
      </c>
      <c r="C19" s="21" t="str">
        <f t="shared" si="0"/>
        <v>水</v>
      </c>
      <c r="D19" s="38"/>
      <c r="E19" s="38"/>
      <c r="F19" s="36">
        <f t="shared" si="4"/>
      </c>
      <c r="G19" s="42">
        <f t="shared" si="5"/>
        <v>98.74</v>
      </c>
      <c r="H19" s="29">
        <f t="shared" si="1"/>
      </c>
      <c r="I19" s="31"/>
      <c r="J19" s="48">
        <f t="shared" si="2"/>
      </c>
    </row>
    <row r="20" spans="2:10" ht="18" customHeight="1">
      <c r="B20" s="19">
        <f t="shared" si="3"/>
        <v>39884</v>
      </c>
      <c r="C20" s="21" t="str">
        <f t="shared" si="0"/>
        <v>木</v>
      </c>
      <c r="D20" s="38"/>
      <c r="E20" s="38"/>
      <c r="F20" s="36">
        <f t="shared" si="4"/>
      </c>
      <c r="G20" s="42">
        <f t="shared" si="5"/>
        <v>97.2</v>
      </c>
      <c r="H20" s="29">
        <f t="shared" si="1"/>
      </c>
      <c r="I20" s="31"/>
      <c r="J20" s="48">
        <f t="shared" si="2"/>
      </c>
    </row>
    <row r="21" spans="2:10" ht="18" customHeight="1">
      <c r="B21" s="19">
        <f t="shared" si="3"/>
        <v>39885</v>
      </c>
      <c r="C21" s="21" t="str">
        <f t="shared" si="0"/>
        <v>金</v>
      </c>
      <c r="D21" s="38"/>
      <c r="E21" s="38"/>
      <c r="F21" s="36">
        <f t="shared" si="4"/>
      </c>
      <c r="G21" s="42">
        <f t="shared" si="5"/>
        <v>97.58</v>
      </c>
      <c r="H21" s="29">
        <f t="shared" si="1"/>
      </c>
      <c r="I21" s="31"/>
      <c r="J21" s="48">
        <f t="shared" si="2"/>
      </c>
    </row>
    <row r="22" spans="2:10" ht="18" customHeight="1">
      <c r="B22" s="19">
        <f t="shared" si="3"/>
        <v>39886</v>
      </c>
      <c r="C22" s="21" t="str">
        <f t="shared" si="0"/>
        <v>土</v>
      </c>
      <c r="D22" s="38"/>
      <c r="E22" s="38"/>
      <c r="F22" s="36">
        <f t="shared" si="4"/>
      </c>
      <c r="G22" s="42">
        <f t="shared" si="5"/>
      </c>
      <c r="H22" s="29">
        <f t="shared" si="1"/>
      </c>
      <c r="I22" s="31"/>
      <c r="J22" s="48">
        <f t="shared" si="2"/>
      </c>
    </row>
    <row r="23" spans="2:10" ht="18" customHeight="1">
      <c r="B23" s="19">
        <f t="shared" si="3"/>
        <v>39887</v>
      </c>
      <c r="C23" s="21" t="str">
        <f t="shared" si="0"/>
        <v>日</v>
      </c>
      <c r="D23" s="38"/>
      <c r="E23" s="38"/>
      <c r="F23" s="36">
        <f t="shared" si="4"/>
      </c>
      <c r="G23" s="42">
        <f t="shared" si="5"/>
      </c>
      <c r="H23" s="29">
        <f t="shared" si="1"/>
      </c>
      <c r="I23" s="31"/>
      <c r="J23" s="48">
        <f t="shared" si="2"/>
      </c>
    </row>
    <row r="24" spans="2:10" ht="18" customHeight="1">
      <c r="B24" s="19">
        <f t="shared" si="3"/>
        <v>39888</v>
      </c>
      <c r="C24" s="21" t="str">
        <f t="shared" si="0"/>
        <v>月</v>
      </c>
      <c r="D24" s="38"/>
      <c r="E24" s="38"/>
      <c r="F24" s="36">
        <f t="shared" si="4"/>
      </c>
      <c r="G24" s="42">
        <f t="shared" si="5"/>
        <v>98.42</v>
      </c>
      <c r="H24" s="29">
        <f t="shared" si="1"/>
      </c>
      <c r="I24" s="31"/>
      <c r="J24" s="48">
        <f t="shared" si="2"/>
      </c>
    </row>
    <row r="25" spans="2:10" ht="18" customHeight="1">
      <c r="B25" s="19">
        <f t="shared" si="3"/>
        <v>39889</v>
      </c>
      <c r="C25" s="21" t="str">
        <f t="shared" si="0"/>
        <v>火</v>
      </c>
      <c r="D25" s="38"/>
      <c r="E25" s="38"/>
      <c r="F25" s="36">
        <f t="shared" si="4"/>
      </c>
      <c r="G25" s="42">
        <f t="shared" si="5"/>
        <v>98.5</v>
      </c>
      <c r="H25" s="29">
        <f t="shared" si="1"/>
      </c>
      <c r="I25" s="31"/>
      <c r="J25" s="48">
        <f t="shared" si="2"/>
      </c>
    </row>
    <row r="26" spans="2:10" ht="18" customHeight="1">
      <c r="B26" s="19">
        <f t="shared" si="3"/>
        <v>39890</v>
      </c>
      <c r="C26" s="21" t="str">
        <f t="shared" si="0"/>
        <v>水</v>
      </c>
      <c r="D26" s="38"/>
      <c r="E26" s="38"/>
      <c r="F26" s="36">
        <f t="shared" si="4"/>
      </c>
      <c r="G26" s="42">
        <f t="shared" si="5"/>
        <v>98.76</v>
      </c>
      <c r="H26" s="29">
        <f t="shared" si="1"/>
      </c>
      <c r="I26" s="31"/>
      <c r="J26" s="48">
        <f t="shared" si="2"/>
      </c>
    </row>
    <row r="27" spans="2:10" ht="18" customHeight="1">
      <c r="B27" s="19">
        <f t="shared" si="3"/>
        <v>39891</v>
      </c>
      <c r="C27" s="21" t="str">
        <f t="shared" si="0"/>
        <v>木</v>
      </c>
      <c r="D27" s="38"/>
      <c r="E27" s="38"/>
      <c r="F27" s="36">
        <f t="shared" si="4"/>
      </c>
      <c r="G27" s="42">
        <f t="shared" si="5"/>
        <v>96.41</v>
      </c>
      <c r="H27" s="29">
        <f t="shared" si="1"/>
      </c>
      <c r="I27" s="31"/>
      <c r="J27" s="48">
        <f t="shared" si="2"/>
      </c>
    </row>
    <row r="28" spans="2:10" ht="18" customHeight="1">
      <c r="B28" s="19">
        <f t="shared" si="3"/>
        <v>39892</v>
      </c>
      <c r="C28" s="21" t="str">
        <f t="shared" si="0"/>
        <v>休</v>
      </c>
      <c r="D28" s="38"/>
      <c r="E28" s="38"/>
      <c r="F28" s="36">
        <f t="shared" si="4"/>
      </c>
      <c r="G28" s="42">
        <f t="shared" si="5"/>
      </c>
      <c r="H28" s="29">
        <f t="shared" si="1"/>
      </c>
      <c r="I28" s="31"/>
      <c r="J28" s="48" t="str">
        <f t="shared" si="2"/>
        <v>春分の日</v>
      </c>
    </row>
    <row r="29" spans="2:10" ht="18" customHeight="1">
      <c r="B29" s="19">
        <f t="shared" si="3"/>
        <v>39893</v>
      </c>
      <c r="C29" s="21" t="str">
        <f t="shared" si="0"/>
        <v>土</v>
      </c>
      <c r="D29" s="38"/>
      <c r="E29" s="38"/>
      <c r="F29" s="36">
        <f t="shared" si="4"/>
      </c>
      <c r="G29" s="42">
        <f t="shared" si="5"/>
      </c>
      <c r="H29" s="29">
        <f t="shared" si="1"/>
      </c>
      <c r="I29" s="31"/>
      <c r="J29" s="48">
        <f t="shared" si="2"/>
      </c>
    </row>
    <row r="30" spans="2:10" ht="18" customHeight="1">
      <c r="B30" s="19">
        <f t="shared" si="3"/>
        <v>39894</v>
      </c>
      <c r="C30" s="21" t="str">
        <f t="shared" si="0"/>
        <v>日</v>
      </c>
      <c r="D30" s="38"/>
      <c r="E30" s="38"/>
      <c r="F30" s="36">
        <f t="shared" si="4"/>
      </c>
      <c r="G30" s="42">
        <f t="shared" si="5"/>
      </c>
      <c r="H30" s="29">
        <f t="shared" si="1"/>
      </c>
      <c r="I30" s="31"/>
      <c r="J30" s="48">
        <f t="shared" si="2"/>
      </c>
    </row>
    <row r="31" spans="2:10" ht="18" customHeight="1">
      <c r="B31" s="19">
        <f t="shared" si="3"/>
        <v>39895</v>
      </c>
      <c r="C31" s="21" t="str">
        <f t="shared" si="0"/>
        <v>月</v>
      </c>
      <c r="D31" s="38"/>
      <c r="E31" s="38"/>
      <c r="F31" s="36">
        <f t="shared" si="4"/>
      </c>
      <c r="G31" s="42">
        <f t="shared" si="5"/>
        <v>96.15</v>
      </c>
      <c r="H31" s="29">
        <f t="shared" si="1"/>
      </c>
      <c r="I31" s="31"/>
      <c r="J31" s="48">
        <f t="shared" si="2"/>
      </c>
    </row>
    <row r="32" spans="2:10" ht="18" customHeight="1">
      <c r="B32" s="19">
        <f t="shared" si="3"/>
        <v>39896</v>
      </c>
      <c r="C32" s="21" t="str">
        <f t="shared" si="0"/>
        <v>火</v>
      </c>
      <c r="D32" s="38"/>
      <c r="E32" s="38"/>
      <c r="F32" s="36">
        <f t="shared" si="4"/>
      </c>
      <c r="G32" s="42">
        <f t="shared" si="5"/>
        <v>97.74</v>
      </c>
      <c r="H32" s="29">
        <f t="shared" si="1"/>
      </c>
      <c r="I32" s="31"/>
      <c r="J32" s="48">
        <f t="shared" si="2"/>
      </c>
    </row>
    <row r="33" spans="2:10" ht="18" customHeight="1">
      <c r="B33" s="19">
        <f t="shared" si="3"/>
        <v>39897</v>
      </c>
      <c r="C33" s="21" t="str">
        <f t="shared" si="0"/>
        <v>水</v>
      </c>
      <c r="D33" s="38"/>
      <c r="E33" s="38"/>
      <c r="F33" s="36">
        <f t="shared" si="4"/>
      </c>
      <c r="G33" s="42">
        <f t="shared" si="5"/>
        <v>97.87</v>
      </c>
      <c r="H33" s="29">
        <f t="shared" si="1"/>
      </c>
      <c r="I33" s="31"/>
      <c r="J33" s="48">
        <f t="shared" si="2"/>
      </c>
    </row>
    <row r="34" spans="2:10" ht="18" customHeight="1">
      <c r="B34" s="19">
        <f t="shared" si="3"/>
        <v>39898</v>
      </c>
      <c r="C34" s="21" t="str">
        <f t="shared" si="0"/>
        <v>木</v>
      </c>
      <c r="D34" s="38"/>
      <c r="E34" s="38"/>
      <c r="F34" s="36">
        <f t="shared" si="4"/>
      </c>
      <c r="G34" s="42">
        <f t="shared" si="5"/>
        <v>97.68</v>
      </c>
      <c r="H34" s="29">
        <f t="shared" si="1"/>
      </c>
      <c r="I34" s="31"/>
      <c r="J34" s="48">
        <f t="shared" si="2"/>
      </c>
    </row>
    <row r="35" spans="2:10" ht="18" customHeight="1">
      <c r="B35" s="19">
        <f t="shared" si="3"/>
        <v>39899</v>
      </c>
      <c r="C35" s="21" t="str">
        <f t="shared" si="0"/>
        <v>金</v>
      </c>
      <c r="D35" s="38"/>
      <c r="E35" s="38"/>
      <c r="F35" s="36">
        <f t="shared" si="4"/>
      </c>
      <c r="G35" s="42">
        <f t="shared" si="5"/>
        <v>98.61</v>
      </c>
      <c r="H35" s="29">
        <f t="shared" si="1"/>
      </c>
      <c r="I35" s="31"/>
      <c r="J35" s="48">
        <f t="shared" si="2"/>
      </c>
    </row>
    <row r="36" spans="2:10" ht="18" customHeight="1">
      <c r="B36" s="19">
        <f t="shared" si="3"/>
        <v>39900</v>
      </c>
      <c r="C36" s="21" t="str">
        <f t="shared" si="0"/>
        <v>土</v>
      </c>
      <c r="D36" s="38"/>
      <c r="E36" s="38"/>
      <c r="F36" s="36">
        <f t="shared" si="4"/>
      </c>
      <c r="G36" s="42">
        <f t="shared" si="5"/>
      </c>
      <c r="H36" s="29">
        <f t="shared" si="1"/>
      </c>
      <c r="I36" s="31"/>
      <c r="J36" s="48">
        <f t="shared" si="2"/>
      </c>
    </row>
    <row r="37" spans="2:10" ht="18" customHeight="1">
      <c r="B37" s="19">
        <f>IF(MONTH(B36+1)&lt;&gt;$B$3,"",B36+1)</f>
        <v>39901</v>
      </c>
      <c r="C37" s="21" t="str">
        <f t="shared" si="0"/>
        <v>日</v>
      </c>
      <c r="D37" s="38"/>
      <c r="E37" s="38"/>
      <c r="F37" s="36">
        <f t="shared" si="4"/>
      </c>
      <c r="G37" s="42">
        <f t="shared" si="5"/>
      </c>
      <c r="H37" s="29">
        <f t="shared" si="1"/>
      </c>
      <c r="I37" s="31"/>
      <c r="J37" s="48">
        <f t="shared" si="2"/>
      </c>
    </row>
    <row r="38" spans="2:10" ht="18" customHeight="1">
      <c r="B38" s="19">
        <f>IF(MONTH(B37+1)&lt;&gt;$B$3,"",B37+1)</f>
        <v>39902</v>
      </c>
      <c r="C38" s="21" t="str">
        <f t="shared" si="0"/>
        <v>月</v>
      </c>
      <c r="D38" s="38"/>
      <c r="E38" s="38"/>
      <c r="F38" s="36">
        <f t="shared" si="4"/>
      </c>
      <c r="G38" s="42">
        <f t="shared" si="5"/>
        <v>98.17</v>
      </c>
      <c r="H38" s="29">
        <f t="shared" si="1"/>
      </c>
      <c r="I38" s="31"/>
      <c r="J38" s="48">
        <f t="shared" si="2"/>
      </c>
    </row>
    <row r="39" spans="2:10" ht="18" customHeight="1" thickBot="1">
      <c r="B39" s="19">
        <f>IF(MONTH(B38+1)&lt;&gt;$B$3,"",B38+1)</f>
        <v>39903</v>
      </c>
      <c r="C39" s="21" t="str">
        <f t="shared" si="0"/>
        <v>火</v>
      </c>
      <c r="D39" s="39"/>
      <c r="E39" s="39"/>
      <c r="F39" s="60">
        <f t="shared" si="4"/>
      </c>
      <c r="G39" s="58">
        <f t="shared" si="5"/>
        <v>98.26</v>
      </c>
      <c r="H39" s="59">
        <f t="shared" si="1"/>
      </c>
      <c r="I39" s="32"/>
      <c r="J39" s="48">
        <f t="shared" si="2"/>
      </c>
    </row>
    <row r="40" spans="2:10" ht="22.5" customHeight="1" thickBot="1" thickTop="1">
      <c r="B40" s="71" t="s">
        <v>33</v>
      </c>
      <c r="C40" s="72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36:E37 D9:E26 D27:D30 E28:E30 F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2:L103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tr">
        <f>'損益表(一月)'!$G$2</f>
        <v>損益表</v>
      </c>
      <c r="H2" s="64"/>
      <c r="I2" s="64"/>
      <c r="J2" s="65"/>
    </row>
    <row r="3" spans="2:10" s="1" customFormat="1" ht="18" thickBot="1">
      <c r="B3" s="61">
        <v>4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f>'損益表(三月)'!$F$40</f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44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39904</v>
      </c>
      <c r="C9" s="21" t="str">
        <f aca="true" t="shared" si="0" ref="C9:C39">IF(ISERROR(VLOOKUP(B9,休日,2,0)),TEXT(B9,"aaa"),VLOOKUP(B9,休日,3,0))</f>
        <v>水</v>
      </c>
      <c r="D9" s="37"/>
      <c r="E9" s="37"/>
      <c r="F9" s="36">
        <f>IF(D9="","",SUM(D9:E9)+E5)</f>
      </c>
      <c r="G9" s="42">
        <f>IF(ISERROR(VLOOKUP(B9,仲値,2,0)),IF($D9="","",0),VLOOKUP(B9,仲値,2,0))</f>
        <v>98.92</v>
      </c>
      <c r="H9" s="29">
        <f aca="true" t="shared" si="1" ref="H9:H39">IF((F9=""),"",F9*G9)</f>
      </c>
      <c r="I9" s="30"/>
      <c r="J9" s="48">
        <f aca="true" t="shared" si="2" ref="J9:J31">IF(ISERROR(VLOOKUP(B9,休日,2,0)),"",VLOOKUP(B9,休日,2,0))</f>
      </c>
    </row>
    <row r="10" spans="2:10" ht="18" customHeight="1">
      <c r="B10" s="19">
        <f aca="true" t="shared" si="3" ref="B10:B36">B9+1</f>
        <v>39905</v>
      </c>
      <c r="C10" s="21" t="str">
        <f t="shared" si="0"/>
        <v>木</v>
      </c>
      <c r="D10" s="38"/>
      <c r="E10" s="38"/>
      <c r="F10" s="36">
        <f aca="true" t="shared" si="4" ref="F10:F39">IF(D10="","",SUM(D10:E10)+F9)</f>
      </c>
      <c r="G10" s="42">
        <f aca="true" t="shared" si="5" ref="G10:G39">IF(ISERROR(VLOOKUP(B10,仲値,2,0)),IF($D10="","",0),VLOOKUP(B10,仲値,2,0))</f>
        <v>98.6</v>
      </c>
      <c r="H10" s="29">
        <f t="shared" si="1"/>
      </c>
      <c r="I10" s="31"/>
      <c r="J10" s="48">
        <f t="shared" si="2"/>
      </c>
    </row>
    <row r="11" spans="2:10" ht="18" customHeight="1">
      <c r="B11" s="19">
        <f t="shared" si="3"/>
        <v>39906</v>
      </c>
      <c r="C11" s="21" t="str">
        <f t="shared" si="0"/>
        <v>金</v>
      </c>
      <c r="D11" s="38"/>
      <c r="E11" s="38"/>
      <c r="F11" s="36">
        <f t="shared" si="4"/>
      </c>
      <c r="G11" s="42">
        <f t="shared" si="5"/>
        <v>99.89</v>
      </c>
      <c r="H11" s="29">
        <f t="shared" si="1"/>
      </c>
      <c r="I11" s="31"/>
      <c r="J11" s="48">
        <f t="shared" si="2"/>
      </c>
    </row>
    <row r="12" spans="2:10" ht="18" customHeight="1">
      <c r="B12" s="19">
        <f t="shared" si="3"/>
        <v>39907</v>
      </c>
      <c r="C12" s="21" t="str">
        <f t="shared" si="0"/>
        <v>土</v>
      </c>
      <c r="D12" s="38"/>
      <c r="E12" s="38"/>
      <c r="F12" s="36">
        <f t="shared" si="4"/>
      </c>
      <c r="G12" s="42">
        <f t="shared" si="5"/>
      </c>
      <c r="H12" s="29">
        <f t="shared" si="1"/>
      </c>
      <c r="I12" s="31"/>
      <c r="J12" s="48">
        <f t="shared" si="2"/>
      </c>
    </row>
    <row r="13" spans="2:10" ht="18" customHeight="1">
      <c r="B13" s="19">
        <f t="shared" si="3"/>
        <v>39908</v>
      </c>
      <c r="C13" s="21" t="str">
        <f t="shared" si="0"/>
        <v>日</v>
      </c>
      <c r="D13" s="38"/>
      <c r="E13" s="38"/>
      <c r="F13" s="36">
        <f t="shared" si="4"/>
      </c>
      <c r="G13" s="42">
        <f t="shared" si="5"/>
      </c>
      <c r="H13" s="29">
        <f t="shared" si="1"/>
      </c>
      <c r="I13" s="31"/>
      <c r="J13" s="48">
        <f t="shared" si="2"/>
      </c>
    </row>
    <row r="14" spans="2:10" ht="18" customHeight="1">
      <c r="B14" s="19">
        <f t="shared" si="3"/>
        <v>39909</v>
      </c>
      <c r="C14" s="21" t="str">
        <f t="shared" si="0"/>
        <v>月</v>
      </c>
      <c r="D14" s="38"/>
      <c r="E14" s="38"/>
      <c r="F14" s="36">
        <f t="shared" si="4"/>
      </c>
      <c r="G14" s="42">
        <f t="shared" si="5"/>
        <v>100.78</v>
      </c>
      <c r="H14" s="29">
        <f t="shared" si="1"/>
      </c>
      <c r="I14" s="31"/>
      <c r="J14" s="48">
        <f t="shared" si="2"/>
      </c>
    </row>
    <row r="15" spans="2:10" ht="18" customHeight="1">
      <c r="B15" s="19">
        <f t="shared" si="3"/>
        <v>39910</v>
      </c>
      <c r="C15" s="21" t="str">
        <f t="shared" si="0"/>
        <v>火</v>
      </c>
      <c r="D15" s="38"/>
      <c r="E15" s="38"/>
      <c r="F15" s="36">
        <f t="shared" si="4"/>
      </c>
      <c r="G15" s="42">
        <f t="shared" si="5"/>
        <v>100.63</v>
      </c>
      <c r="H15" s="29">
        <f t="shared" si="1"/>
      </c>
      <c r="I15" s="31"/>
      <c r="J15" s="48">
        <f t="shared" si="2"/>
      </c>
    </row>
    <row r="16" spans="2:10" ht="18" customHeight="1">
      <c r="B16" s="19">
        <f t="shared" si="3"/>
        <v>39911</v>
      </c>
      <c r="C16" s="21" t="str">
        <f t="shared" si="0"/>
        <v>水</v>
      </c>
      <c r="D16" s="38"/>
      <c r="E16" s="38"/>
      <c r="F16" s="36">
        <f t="shared" si="4"/>
      </c>
      <c r="G16" s="42">
        <f t="shared" si="5"/>
        <v>100.67</v>
      </c>
      <c r="H16" s="29">
        <f t="shared" si="1"/>
      </c>
      <c r="I16" s="31"/>
      <c r="J16" s="48">
        <f t="shared" si="2"/>
      </c>
    </row>
    <row r="17" spans="2:10" ht="18" customHeight="1">
      <c r="B17" s="19">
        <f t="shared" si="3"/>
        <v>39912</v>
      </c>
      <c r="C17" s="21" t="str">
        <f t="shared" si="0"/>
        <v>木</v>
      </c>
      <c r="D17" s="38"/>
      <c r="E17" s="38"/>
      <c r="F17" s="36">
        <f t="shared" si="4"/>
      </c>
      <c r="G17" s="42">
        <f t="shared" si="5"/>
        <v>99.82</v>
      </c>
      <c r="H17" s="29">
        <f t="shared" si="1"/>
      </c>
      <c r="I17" s="31"/>
      <c r="J17" s="48">
        <f t="shared" si="2"/>
      </c>
    </row>
    <row r="18" spans="2:10" ht="18" customHeight="1">
      <c r="B18" s="19">
        <f t="shared" si="3"/>
        <v>39913</v>
      </c>
      <c r="C18" s="21" t="str">
        <f t="shared" si="0"/>
        <v>金</v>
      </c>
      <c r="D18" s="38"/>
      <c r="E18" s="38"/>
      <c r="F18" s="36">
        <f t="shared" si="4"/>
      </c>
      <c r="G18" s="42">
        <f t="shared" si="5"/>
        <v>100.64</v>
      </c>
      <c r="H18" s="29">
        <f t="shared" si="1"/>
      </c>
      <c r="I18" s="31"/>
      <c r="J18" s="48">
        <f t="shared" si="2"/>
      </c>
    </row>
    <row r="19" spans="2:10" ht="18" customHeight="1">
      <c r="B19" s="19">
        <f t="shared" si="3"/>
        <v>39914</v>
      </c>
      <c r="C19" s="21" t="str">
        <f t="shared" si="0"/>
        <v>土</v>
      </c>
      <c r="D19" s="38"/>
      <c r="E19" s="38"/>
      <c r="F19" s="36">
        <f t="shared" si="4"/>
      </c>
      <c r="G19" s="42">
        <f t="shared" si="5"/>
      </c>
      <c r="H19" s="29">
        <f t="shared" si="1"/>
      </c>
      <c r="I19" s="31"/>
      <c r="J19" s="48">
        <f t="shared" si="2"/>
      </c>
    </row>
    <row r="20" spans="2:10" ht="18" customHeight="1">
      <c r="B20" s="19">
        <f t="shared" si="3"/>
        <v>39915</v>
      </c>
      <c r="C20" s="21" t="str">
        <f t="shared" si="0"/>
        <v>日</v>
      </c>
      <c r="D20" s="38"/>
      <c r="E20" s="38"/>
      <c r="F20" s="36">
        <f t="shared" si="4"/>
      </c>
      <c r="G20" s="42">
        <f t="shared" si="5"/>
      </c>
      <c r="H20" s="29">
        <f t="shared" si="1"/>
      </c>
      <c r="I20" s="31"/>
      <c r="J20" s="48">
        <f t="shared" si="2"/>
      </c>
    </row>
    <row r="21" spans="2:10" ht="18" customHeight="1">
      <c r="B21" s="19">
        <f t="shared" si="3"/>
        <v>39916</v>
      </c>
      <c r="C21" s="21" t="str">
        <f t="shared" si="0"/>
        <v>月</v>
      </c>
      <c r="D21" s="38"/>
      <c r="E21" s="38"/>
      <c r="F21" s="36">
        <f t="shared" si="4"/>
      </c>
      <c r="G21" s="42">
        <f t="shared" si="5"/>
      </c>
      <c r="H21" s="29">
        <f t="shared" si="1"/>
      </c>
      <c r="I21" s="31"/>
      <c r="J21" s="48">
        <f t="shared" si="2"/>
      </c>
    </row>
    <row r="22" spans="2:10" ht="18" customHeight="1">
      <c r="B22" s="19">
        <f t="shared" si="3"/>
        <v>39917</v>
      </c>
      <c r="C22" s="21" t="str">
        <f t="shared" si="0"/>
        <v>火</v>
      </c>
      <c r="D22" s="38"/>
      <c r="E22" s="38"/>
      <c r="F22" s="36">
        <f t="shared" si="4"/>
      </c>
      <c r="G22" s="42">
        <f t="shared" si="5"/>
      </c>
      <c r="H22" s="29">
        <f t="shared" si="1"/>
      </c>
      <c r="I22" s="31"/>
      <c r="J22" s="48">
        <f t="shared" si="2"/>
      </c>
    </row>
    <row r="23" spans="2:10" ht="18" customHeight="1">
      <c r="B23" s="19">
        <f t="shared" si="3"/>
        <v>39918</v>
      </c>
      <c r="C23" s="21" t="str">
        <f t="shared" si="0"/>
        <v>水</v>
      </c>
      <c r="D23" s="38"/>
      <c r="E23" s="38"/>
      <c r="F23" s="36">
        <f t="shared" si="4"/>
      </c>
      <c r="G23" s="42">
        <f t="shared" si="5"/>
      </c>
      <c r="H23" s="29">
        <f t="shared" si="1"/>
      </c>
      <c r="I23" s="31"/>
      <c r="J23" s="48">
        <f t="shared" si="2"/>
      </c>
    </row>
    <row r="24" spans="2:10" ht="18" customHeight="1">
      <c r="B24" s="19">
        <f t="shared" si="3"/>
        <v>39919</v>
      </c>
      <c r="C24" s="21" t="str">
        <f t="shared" si="0"/>
        <v>木</v>
      </c>
      <c r="D24" s="38"/>
      <c r="E24" s="38"/>
      <c r="F24" s="36">
        <f t="shared" si="4"/>
      </c>
      <c r="G24" s="42">
        <f t="shared" si="5"/>
      </c>
      <c r="H24" s="29">
        <f t="shared" si="1"/>
      </c>
      <c r="I24" s="31"/>
      <c r="J24" s="48">
        <f t="shared" si="2"/>
      </c>
    </row>
    <row r="25" spans="2:10" ht="18" customHeight="1">
      <c r="B25" s="19">
        <f t="shared" si="3"/>
        <v>39920</v>
      </c>
      <c r="C25" s="21" t="str">
        <f t="shared" si="0"/>
        <v>金</v>
      </c>
      <c r="D25" s="38"/>
      <c r="E25" s="38"/>
      <c r="F25" s="36">
        <f t="shared" si="4"/>
      </c>
      <c r="G25" s="42">
        <f t="shared" si="5"/>
      </c>
      <c r="H25" s="29">
        <f t="shared" si="1"/>
      </c>
      <c r="I25" s="31"/>
      <c r="J25" s="48">
        <f t="shared" si="2"/>
      </c>
    </row>
    <row r="26" spans="2:10" ht="18" customHeight="1">
      <c r="B26" s="19">
        <f t="shared" si="3"/>
        <v>39921</v>
      </c>
      <c r="C26" s="21" t="str">
        <f t="shared" si="0"/>
        <v>土</v>
      </c>
      <c r="D26" s="38"/>
      <c r="E26" s="38"/>
      <c r="F26" s="36">
        <f t="shared" si="4"/>
      </c>
      <c r="G26" s="42">
        <f t="shared" si="5"/>
      </c>
      <c r="H26" s="29">
        <f t="shared" si="1"/>
      </c>
      <c r="I26" s="31"/>
      <c r="J26" s="48">
        <f t="shared" si="2"/>
      </c>
    </row>
    <row r="27" spans="2:10" ht="18" customHeight="1">
      <c r="B27" s="19">
        <f t="shared" si="3"/>
        <v>39922</v>
      </c>
      <c r="C27" s="21" t="str">
        <f t="shared" si="0"/>
        <v>日</v>
      </c>
      <c r="D27" s="38"/>
      <c r="E27" s="38"/>
      <c r="F27" s="36">
        <f t="shared" si="4"/>
      </c>
      <c r="G27" s="42">
        <f t="shared" si="5"/>
      </c>
      <c r="H27" s="29">
        <f t="shared" si="1"/>
      </c>
      <c r="I27" s="31"/>
      <c r="J27" s="48">
        <f t="shared" si="2"/>
      </c>
    </row>
    <row r="28" spans="2:10" ht="18" customHeight="1">
      <c r="B28" s="19">
        <f t="shared" si="3"/>
        <v>39923</v>
      </c>
      <c r="C28" s="21" t="str">
        <f t="shared" si="0"/>
        <v>月</v>
      </c>
      <c r="D28" s="38"/>
      <c r="E28" s="38"/>
      <c r="F28" s="36">
        <f t="shared" si="4"/>
      </c>
      <c r="G28" s="42">
        <f t="shared" si="5"/>
      </c>
      <c r="H28" s="29">
        <f t="shared" si="1"/>
      </c>
      <c r="I28" s="31"/>
      <c r="J28" s="48">
        <f t="shared" si="2"/>
      </c>
    </row>
    <row r="29" spans="2:10" ht="18" customHeight="1">
      <c r="B29" s="19">
        <f t="shared" si="3"/>
        <v>39924</v>
      </c>
      <c r="C29" s="21" t="str">
        <f t="shared" si="0"/>
        <v>火</v>
      </c>
      <c r="D29" s="38"/>
      <c r="E29" s="38"/>
      <c r="F29" s="36">
        <f t="shared" si="4"/>
      </c>
      <c r="G29" s="42">
        <f t="shared" si="5"/>
      </c>
      <c r="H29" s="29">
        <f t="shared" si="1"/>
      </c>
      <c r="I29" s="31"/>
      <c r="J29" s="48">
        <f t="shared" si="2"/>
      </c>
    </row>
    <row r="30" spans="2:10" ht="18" customHeight="1">
      <c r="B30" s="19">
        <f t="shared" si="3"/>
        <v>39925</v>
      </c>
      <c r="C30" s="21" t="str">
        <f t="shared" si="0"/>
        <v>水</v>
      </c>
      <c r="D30" s="38"/>
      <c r="E30" s="38"/>
      <c r="F30" s="36">
        <f t="shared" si="4"/>
      </c>
      <c r="G30" s="42">
        <f t="shared" si="5"/>
      </c>
      <c r="H30" s="29">
        <f t="shared" si="1"/>
      </c>
      <c r="I30" s="31"/>
      <c r="J30" s="48">
        <f t="shared" si="2"/>
      </c>
    </row>
    <row r="31" spans="2:10" ht="18" customHeight="1">
      <c r="B31" s="19">
        <f t="shared" si="3"/>
        <v>39926</v>
      </c>
      <c r="C31" s="21" t="str">
        <f t="shared" si="0"/>
        <v>木</v>
      </c>
      <c r="D31" s="38"/>
      <c r="E31" s="38"/>
      <c r="F31" s="36">
        <f t="shared" si="4"/>
      </c>
      <c r="G31" s="42">
        <f t="shared" si="5"/>
      </c>
      <c r="H31" s="29">
        <f t="shared" si="1"/>
      </c>
      <c r="I31" s="31"/>
      <c r="J31" s="48">
        <f t="shared" si="2"/>
      </c>
    </row>
    <row r="32" spans="2:10" ht="18" customHeight="1">
      <c r="B32" s="19">
        <f t="shared" si="3"/>
        <v>39927</v>
      </c>
      <c r="C32" s="21" t="str">
        <f t="shared" si="0"/>
        <v>金</v>
      </c>
      <c r="D32" s="38"/>
      <c r="E32" s="38"/>
      <c r="F32" s="36">
        <f t="shared" si="4"/>
      </c>
      <c r="G32" s="42">
        <f t="shared" si="5"/>
      </c>
      <c r="H32" s="29">
        <f t="shared" si="1"/>
      </c>
      <c r="I32" s="31"/>
      <c r="J32" s="48">
        <f aca="true" t="shared" si="6" ref="J29:J39">IF(ISERROR(VLOOKUP(B32,休日,2,0)),"",VLOOKUP(B32,休日,2,0))</f>
      </c>
    </row>
    <row r="33" spans="2:10" ht="18" customHeight="1">
      <c r="B33" s="19">
        <f t="shared" si="3"/>
        <v>39928</v>
      </c>
      <c r="C33" s="21" t="str">
        <f t="shared" si="0"/>
        <v>土</v>
      </c>
      <c r="D33" s="38"/>
      <c r="E33" s="38"/>
      <c r="F33" s="36">
        <f t="shared" si="4"/>
      </c>
      <c r="G33" s="42">
        <f t="shared" si="5"/>
      </c>
      <c r="H33" s="29">
        <f t="shared" si="1"/>
      </c>
      <c r="I33" s="31"/>
      <c r="J33" s="48">
        <f t="shared" si="6"/>
      </c>
    </row>
    <row r="34" spans="2:10" ht="18" customHeight="1">
      <c r="B34" s="19">
        <f t="shared" si="3"/>
        <v>39929</v>
      </c>
      <c r="C34" s="21" t="str">
        <f t="shared" si="0"/>
        <v>日</v>
      </c>
      <c r="D34" s="38"/>
      <c r="E34" s="38"/>
      <c r="F34" s="36">
        <f t="shared" si="4"/>
      </c>
      <c r="G34" s="42">
        <f t="shared" si="5"/>
      </c>
      <c r="H34" s="29">
        <f t="shared" si="1"/>
      </c>
      <c r="I34" s="31"/>
      <c r="J34" s="48">
        <f t="shared" si="6"/>
      </c>
    </row>
    <row r="35" spans="2:10" ht="18" customHeight="1">
      <c r="B35" s="19">
        <f t="shared" si="3"/>
        <v>39930</v>
      </c>
      <c r="C35" s="21" t="str">
        <f t="shared" si="0"/>
        <v>月</v>
      </c>
      <c r="D35" s="38"/>
      <c r="E35" s="38"/>
      <c r="F35" s="36">
        <f t="shared" si="4"/>
      </c>
      <c r="G35" s="42">
        <f t="shared" si="5"/>
      </c>
      <c r="H35" s="29">
        <f t="shared" si="1"/>
      </c>
      <c r="I35" s="31"/>
      <c r="J35" s="48">
        <f t="shared" si="6"/>
      </c>
    </row>
    <row r="36" spans="2:10" ht="18" customHeight="1">
      <c r="B36" s="19">
        <f t="shared" si="3"/>
        <v>39931</v>
      </c>
      <c r="C36" s="21" t="str">
        <f t="shared" si="0"/>
        <v>火</v>
      </c>
      <c r="D36" s="38"/>
      <c r="E36" s="38"/>
      <c r="F36" s="36">
        <f t="shared" si="4"/>
      </c>
      <c r="G36" s="42">
        <f t="shared" si="5"/>
      </c>
      <c r="H36" s="29">
        <f t="shared" si="1"/>
      </c>
      <c r="I36" s="31"/>
      <c r="J36" s="48">
        <f t="shared" si="6"/>
      </c>
    </row>
    <row r="37" spans="2:10" ht="18" customHeight="1">
      <c r="B37" s="19">
        <f>IF(MONTH(B36+1)&lt;&gt;$B$3,"",B36+1)</f>
        <v>39932</v>
      </c>
      <c r="C37" s="21" t="str">
        <f t="shared" si="0"/>
        <v>休</v>
      </c>
      <c r="D37" s="38"/>
      <c r="E37" s="38"/>
      <c r="F37" s="36">
        <f t="shared" si="4"/>
      </c>
      <c r="G37" s="42">
        <f t="shared" si="5"/>
      </c>
      <c r="H37" s="29">
        <f t="shared" si="1"/>
      </c>
      <c r="I37" s="31"/>
      <c r="J37" s="48" t="str">
        <f t="shared" si="6"/>
        <v>昭和の日</v>
      </c>
    </row>
    <row r="38" spans="2:10" ht="18" customHeight="1">
      <c r="B38" s="19">
        <f>IF(MONTH(B37+1)&lt;&gt;$B$3,"",B37+1)</f>
        <v>39933</v>
      </c>
      <c r="C38" s="21" t="str">
        <f t="shared" si="0"/>
        <v>木</v>
      </c>
      <c r="D38" s="38"/>
      <c r="E38" s="38"/>
      <c r="F38" s="36">
        <f t="shared" si="4"/>
      </c>
      <c r="G38" s="42">
        <f t="shared" si="5"/>
      </c>
      <c r="H38" s="29">
        <f t="shared" si="1"/>
      </c>
      <c r="I38" s="31"/>
      <c r="J38" s="48">
        <f t="shared" si="6"/>
      </c>
    </row>
    <row r="39" spans="2:10" ht="18" customHeight="1" thickBot="1">
      <c r="B39" s="19">
        <f>IF(MONTH(B38+1)&lt;&gt;$B$3,"",B38+1)</f>
      </c>
      <c r="C39" s="20">
        <f t="shared" si="0"/>
      </c>
      <c r="D39" s="39"/>
      <c r="E39" s="39"/>
      <c r="F39" s="60">
        <f t="shared" si="4"/>
      </c>
      <c r="G39" s="58">
        <f t="shared" si="5"/>
      </c>
      <c r="H39" s="59">
        <f t="shared" si="1"/>
      </c>
      <c r="I39" s="32"/>
      <c r="J39" s="48">
        <f t="shared" si="6"/>
      </c>
    </row>
    <row r="40" spans="2:10" ht="22.5" customHeight="1" thickBot="1" thickTop="1">
      <c r="B40" s="71" t="s">
        <v>33</v>
      </c>
      <c r="C40" s="87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19:D39 D12:D13 E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B2:L103"/>
  <sheetViews>
    <sheetView workbookViewId="0" topLeftCell="A4">
      <selection activeCell="E5" sqref="E5:F6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tr">
        <f>'損益表(一月)'!$G$2</f>
        <v>損益表</v>
      </c>
      <c r="H2" s="64"/>
      <c r="I2" s="64"/>
      <c r="J2" s="65"/>
    </row>
    <row r="3" spans="2:10" s="1" customFormat="1" ht="18" thickBot="1">
      <c r="B3" s="61">
        <v>5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f>'損益表(四月)'!$F$40</f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46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39934</v>
      </c>
      <c r="C9" s="21" t="str">
        <f aca="true" t="shared" si="0" ref="C9:C39">IF(ISERROR(VLOOKUP(B9,休日,2,0)),TEXT(B9,"aaa"),VLOOKUP(B9,休日,3,0))</f>
        <v>金</v>
      </c>
      <c r="D9" s="38"/>
      <c r="E9" s="37"/>
      <c r="F9" s="36">
        <f>IF(D9="","",SUM(D9:E9)+E5)</f>
      </c>
      <c r="G9" s="42">
        <f aca="true" t="shared" si="1" ref="G9:G39">IF(ISERROR(VLOOKUP(B9,仲値,2,0)),IF($D9="","",0),VLOOKUP(B9,仲値,2,0))</f>
      </c>
      <c r="H9" s="29">
        <f aca="true" t="shared" si="2" ref="H9:H39">IF((F9=""),"",F9*G9)</f>
      </c>
      <c r="I9" s="30"/>
      <c r="J9" s="48">
        <f aca="true" t="shared" si="3" ref="J9:J34">IF(ISERROR(VLOOKUP(B9,休日,2,0)),"",VLOOKUP(B9,休日,2,0))</f>
      </c>
    </row>
    <row r="10" spans="2:10" ht="18" customHeight="1">
      <c r="B10" s="19">
        <f aca="true" t="shared" si="4" ref="B10:B36">B9+1</f>
        <v>39935</v>
      </c>
      <c r="C10" s="21" t="str">
        <f t="shared" si="0"/>
        <v>土</v>
      </c>
      <c r="D10" s="38"/>
      <c r="E10" s="38"/>
      <c r="F10" s="36">
        <f aca="true" t="shared" si="5" ref="F10:F39">IF(D10="","",SUM(D10:E10)+F9)</f>
      </c>
      <c r="G10" s="42">
        <f t="shared" si="1"/>
      </c>
      <c r="H10" s="29">
        <f t="shared" si="2"/>
      </c>
      <c r="I10" s="31"/>
      <c r="J10" s="48">
        <f t="shared" si="3"/>
      </c>
    </row>
    <row r="11" spans="2:10" ht="18" customHeight="1">
      <c r="B11" s="19">
        <f t="shared" si="4"/>
        <v>39936</v>
      </c>
      <c r="C11" s="21" t="str">
        <f t="shared" si="0"/>
        <v>休</v>
      </c>
      <c r="D11" s="38"/>
      <c r="E11" s="38"/>
      <c r="F11" s="36">
        <f t="shared" si="5"/>
      </c>
      <c r="G11" s="42">
        <f t="shared" si="1"/>
      </c>
      <c r="H11" s="29">
        <f t="shared" si="2"/>
      </c>
      <c r="I11" s="31"/>
      <c r="J11" s="48" t="str">
        <f t="shared" si="3"/>
        <v>憲法記念日</v>
      </c>
    </row>
    <row r="12" spans="2:10" ht="18" customHeight="1">
      <c r="B12" s="19">
        <f t="shared" si="4"/>
        <v>39937</v>
      </c>
      <c r="C12" s="21" t="str">
        <f t="shared" si="0"/>
        <v>休</v>
      </c>
      <c r="D12" s="38"/>
      <c r="E12" s="38"/>
      <c r="F12" s="36">
        <f t="shared" si="5"/>
      </c>
      <c r="G12" s="42">
        <f t="shared" si="1"/>
      </c>
      <c r="H12" s="29">
        <f t="shared" si="2"/>
      </c>
      <c r="I12" s="31"/>
      <c r="J12" s="48" t="str">
        <f t="shared" si="3"/>
        <v>みどりの日</v>
      </c>
    </row>
    <row r="13" spans="2:10" ht="18" customHeight="1">
      <c r="B13" s="19">
        <f t="shared" si="4"/>
        <v>39938</v>
      </c>
      <c r="C13" s="21" t="str">
        <f t="shared" si="0"/>
        <v>休</v>
      </c>
      <c r="D13" s="38"/>
      <c r="E13" s="38"/>
      <c r="F13" s="36">
        <f t="shared" si="5"/>
      </c>
      <c r="G13" s="42">
        <f t="shared" si="1"/>
      </c>
      <c r="H13" s="29">
        <f t="shared" si="2"/>
      </c>
      <c r="I13" s="31"/>
      <c r="J13" s="48" t="str">
        <f t="shared" si="3"/>
        <v>こどもの日</v>
      </c>
    </row>
    <row r="14" spans="2:10" ht="18" customHeight="1">
      <c r="B14" s="19">
        <f t="shared" si="4"/>
        <v>39939</v>
      </c>
      <c r="C14" s="21" t="str">
        <f t="shared" si="0"/>
        <v>休</v>
      </c>
      <c r="D14" s="38"/>
      <c r="E14" s="38"/>
      <c r="F14" s="36">
        <f t="shared" si="5"/>
      </c>
      <c r="G14" s="42">
        <f t="shared" si="1"/>
      </c>
      <c r="H14" s="29">
        <f t="shared" si="2"/>
      </c>
      <c r="I14" s="31"/>
      <c r="J14" s="48" t="str">
        <f t="shared" si="3"/>
        <v>振替休日</v>
      </c>
    </row>
    <row r="15" spans="2:10" ht="18" customHeight="1">
      <c r="B15" s="19">
        <f t="shared" si="4"/>
        <v>39940</v>
      </c>
      <c r="C15" s="21" t="str">
        <f t="shared" si="0"/>
        <v>木</v>
      </c>
      <c r="D15" s="38"/>
      <c r="E15" s="38"/>
      <c r="F15" s="36">
        <f t="shared" si="5"/>
      </c>
      <c r="G15" s="42">
        <f t="shared" si="1"/>
      </c>
      <c r="H15" s="29">
        <f t="shared" si="2"/>
      </c>
      <c r="I15" s="31"/>
      <c r="J15" s="48">
        <f t="shared" si="3"/>
      </c>
    </row>
    <row r="16" spans="2:10" ht="18" customHeight="1">
      <c r="B16" s="19">
        <f t="shared" si="4"/>
        <v>39941</v>
      </c>
      <c r="C16" s="21" t="str">
        <f t="shared" si="0"/>
        <v>金</v>
      </c>
      <c r="D16" s="38"/>
      <c r="E16" s="38"/>
      <c r="F16" s="36">
        <f t="shared" si="5"/>
      </c>
      <c r="G16" s="42">
        <f t="shared" si="1"/>
      </c>
      <c r="H16" s="29">
        <f t="shared" si="2"/>
      </c>
      <c r="I16" s="31"/>
      <c r="J16" s="48">
        <f t="shared" si="3"/>
      </c>
    </row>
    <row r="17" spans="2:10" ht="18" customHeight="1">
      <c r="B17" s="19">
        <f t="shared" si="4"/>
        <v>39942</v>
      </c>
      <c r="C17" s="21" t="str">
        <f t="shared" si="0"/>
        <v>土</v>
      </c>
      <c r="D17" s="38"/>
      <c r="E17" s="38"/>
      <c r="F17" s="36">
        <f t="shared" si="5"/>
      </c>
      <c r="G17" s="42">
        <f t="shared" si="1"/>
      </c>
      <c r="H17" s="29">
        <f t="shared" si="2"/>
      </c>
      <c r="I17" s="31"/>
      <c r="J17" s="48">
        <f t="shared" si="3"/>
      </c>
    </row>
    <row r="18" spans="2:10" ht="18" customHeight="1">
      <c r="B18" s="19">
        <f t="shared" si="4"/>
        <v>39943</v>
      </c>
      <c r="C18" s="21" t="str">
        <f t="shared" si="0"/>
        <v>日</v>
      </c>
      <c r="D18" s="38"/>
      <c r="E18" s="38"/>
      <c r="F18" s="36">
        <f t="shared" si="5"/>
      </c>
      <c r="G18" s="42">
        <f t="shared" si="1"/>
      </c>
      <c r="H18" s="29">
        <f t="shared" si="2"/>
      </c>
      <c r="I18" s="31"/>
      <c r="J18" s="48">
        <f t="shared" si="3"/>
      </c>
    </row>
    <row r="19" spans="2:10" ht="18" customHeight="1">
      <c r="B19" s="19">
        <f t="shared" si="4"/>
        <v>39944</v>
      </c>
      <c r="C19" s="21" t="str">
        <f t="shared" si="0"/>
        <v>月</v>
      </c>
      <c r="D19" s="38"/>
      <c r="E19" s="38"/>
      <c r="F19" s="36">
        <f t="shared" si="5"/>
      </c>
      <c r="G19" s="42">
        <f t="shared" si="1"/>
      </c>
      <c r="H19" s="29">
        <f t="shared" si="2"/>
      </c>
      <c r="I19" s="31"/>
      <c r="J19" s="48">
        <f t="shared" si="3"/>
      </c>
    </row>
    <row r="20" spans="2:10" ht="18" customHeight="1">
      <c r="B20" s="19">
        <f t="shared" si="4"/>
        <v>39945</v>
      </c>
      <c r="C20" s="21" t="str">
        <f t="shared" si="0"/>
        <v>火</v>
      </c>
      <c r="D20" s="38"/>
      <c r="E20" s="38"/>
      <c r="F20" s="36">
        <f t="shared" si="5"/>
      </c>
      <c r="G20" s="42">
        <f t="shared" si="1"/>
      </c>
      <c r="H20" s="29">
        <f t="shared" si="2"/>
      </c>
      <c r="I20" s="31"/>
      <c r="J20" s="48">
        <f t="shared" si="3"/>
      </c>
    </row>
    <row r="21" spans="2:10" ht="18" customHeight="1">
      <c r="B21" s="19">
        <f t="shared" si="4"/>
        <v>39946</v>
      </c>
      <c r="C21" s="21" t="str">
        <f t="shared" si="0"/>
        <v>水</v>
      </c>
      <c r="D21" s="38"/>
      <c r="E21" s="38"/>
      <c r="F21" s="36">
        <f t="shared" si="5"/>
      </c>
      <c r="G21" s="42">
        <f t="shared" si="1"/>
      </c>
      <c r="H21" s="29">
        <f t="shared" si="2"/>
      </c>
      <c r="I21" s="31"/>
      <c r="J21" s="48">
        <f t="shared" si="3"/>
      </c>
    </row>
    <row r="22" spans="2:10" ht="18" customHeight="1">
      <c r="B22" s="19">
        <f t="shared" si="4"/>
        <v>39947</v>
      </c>
      <c r="C22" s="21" t="str">
        <f t="shared" si="0"/>
        <v>木</v>
      </c>
      <c r="D22" s="38"/>
      <c r="E22" s="38"/>
      <c r="F22" s="36">
        <f t="shared" si="5"/>
      </c>
      <c r="G22" s="42">
        <f t="shared" si="1"/>
      </c>
      <c r="H22" s="29">
        <f t="shared" si="2"/>
      </c>
      <c r="I22" s="31"/>
      <c r="J22" s="48">
        <f t="shared" si="3"/>
      </c>
    </row>
    <row r="23" spans="2:10" ht="18" customHeight="1">
      <c r="B23" s="19">
        <f t="shared" si="4"/>
        <v>39948</v>
      </c>
      <c r="C23" s="21" t="str">
        <f t="shared" si="0"/>
        <v>金</v>
      </c>
      <c r="D23" s="38"/>
      <c r="E23" s="38"/>
      <c r="F23" s="36">
        <f t="shared" si="5"/>
      </c>
      <c r="G23" s="42">
        <f t="shared" si="1"/>
      </c>
      <c r="H23" s="29">
        <f t="shared" si="2"/>
      </c>
      <c r="I23" s="31"/>
      <c r="J23" s="48">
        <f t="shared" si="3"/>
      </c>
    </row>
    <row r="24" spans="2:10" ht="18" customHeight="1">
      <c r="B24" s="19">
        <f t="shared" si="4"/>
        <v>39949</v>
      </c>
      <c r="C24" s="21" t="str">
        <f t="shared" si="0"/>
        <v>土</v>
      </c>
      <c r="D24" s="38"/>
      <c r="E24" s="38"/>
      <c r="F24" s="36">
        <f t="shared" si="5"/>
      </c>
      <c r="G24" s="42">
        <f t="shared" si="1"/>
      </c>
      <c r="H24" s="29">
        <f t="shared" si="2"/>
      </c>
      <c r="I24" s="31"/>
      <c r="J24" s="48">
        <f t="shared" si="3"/>
      </c>
    </row>
    <row r="25" spans="2:10" ht="18" customHeight="1">
      <c r="B25" s="19">
        <f t="shared" si="4"/>
        <v>39950</v>
      </c>
      <c r="C25" s="21" t="str">
        <f t="shared" si="0"/>
        <v>日</v>
      </c>
      <c r="D25" s="38"/>
      <c r="E25" s="38"/>
      <c r="F25" s="36">
        <f t="shared" si="5"/>
      </c>
      <c r="G25" s="42">
        <f t="shared" si="1"/>
      </c>
      <c r="H25" s="29">
        <f t="shared" si="2"/>
      </c>
      <c r="I25" s="31"/>
      <c r="J25" s="48">
        <f t="shared" si="3"/>
      </c>
    </row>
    <row r="26" spans="2:10" ht="18" customHeight="1">
      <c r="B26" s="19">
        <f t="shared" si="4"/>
        <v>39951</v>
      </c>
      <c r="C26" s="21" t="str">
        <f t="shared" si="0"/>
        <v>月</v>
      </c>
      <c r="D26" s="38"/>
      <c r="E26" s="38"/>
      <c r="F26" s="36">
        <f t="shared" si="5"/>
      </c>
      <c r="G26" s="42">
        <f t="shared" si="1"/>
      </c>
      <c r="H26" s="29">
        <f t="shared" si="2"/>
      </c>
      <c r="I26" s="31"/>
      <c r="J26" s="48">
        <f t="shared" si="3"/>
      </c>
    </row>
    <row r="27" spans="2:10" ht="18" customHeight="1">
      <c r="B27" s="19">
        <f t="shared" si="4"/>
        <v>39952</v>
      </c>
      <c r="C27" s="21" t="str">
        <f t="shared" si="0"/>
        <v>火</v>
      </c>
      <c r="D27" s="38"/>
      <c r="E27" s="38"/>
      <c r="F27" s="36">
        <f t="shared" si="5"/>
      </c>
      <c r="G27" s="42">
        <f t="shared" si="1"/>
      </c>
      <c r="H27" s="29">
        <f t="shared" si="2"/>
      </c>
      <c r="I27" s="31"/>
      <c r="J27" s="48">
        <f t="shared" si="3"/>
      </c>
    </row>
    <row r="28" spans="2:10" ht="18" customHeight="1">
      <c r="B28" s="19">
        <f t="shared" si="4"/>
        <v>39953</v>
      </c>
      <c r="C28" s="21" t="str">
        <f t="shared" si="0"/>
        <v>水</v>
      </c>
      <c r="D28" s="38"/>
      <c r="E28" s="38"/>
      <c r="F28" s="36">
        <f t="shared" si="5"/>
      </c>
      <c r="G28" s="42">
        <f t="shared" si="1"/>
      </c>
      <c r="H28" s="29">
        <f t="shared" si="2"/>
      </c>
      <c r="I28" s="31"/>
      <c r="J28" s="48">
        <f t="shared" si="3"/>
      </c>
    </row>
    <row r="29" spans="2:10" ht="18" customHeight="1">
      <c r="B29" s="19">
        <f t="shared" si="4"/>
        <v>39954</v>
      </c>
      <c r="C29" s="21" t="str">
        <f t="shared" si="0"/>
        <v>木</v>
      </c>
      <c r="D29" s="38"/>
      <c r="E29" s="38"/>
      <c r="F29" s="36">
        <f t="shared" si="5"/>
      </c>
      <c r="G29" s="42">
        <f t="shared" si="1"/>
      </c>
      <c r="H29" s="29">
        <f t="shared" si="2"/>
      </c>
      <c r="I29" s="31"/>
      <c r="J29" s="48">
        <f t="shared" si="3"/>
      </c>
    </row>
    <row r="30" spans="2:10" ht="18" customHeight="1">
      <c r="B30" s="19">
        <f t="shared" si="4"/>
        <v>39955</v>
      </c>
      <c r="C30" s="21" t="str">
        <f t="shared" si="0"/>
        <v>金</v>
      </c>
      <c r="D30" s="38"/>
      <c r="E30" s="38"/>
      <c r="F30" s="36">
        <f t="shared" si="5"/>
      </c>
      <c r="G30" s="42">
        <f t="shared" si="1"/>
      </c>
      <c r="H30" s="29">
        <f t="shared" si="2"/>
      </c>
      <c r="I30" s="31"/>
      <c r="J30" s="48">
        <f t="shared" si="3"/>
      </c>
    </row>
    <row r="31" spans="2:10" ht="18" customHeight="1">
      <c r="B31" s="19">
        <f t="shared" si="4"/>
        <v>39956</v>
      </c>
      <c r="C31" s="21" t="str">
        <f t="shared" si="0"/>
        <v>土</v>
      </c>
      <c r="D31" s="38"/>
      <c r="E31" s="38"/>
      <c r="F31" s="36">
        <f t="shared" si="5"/>
      </c>
      <c r="G31" s="42">
        <f t="shared" si="1"/>
      </c>
      <c r="H31" s="29">
        <f t="shared" si="2"/>
      </c>
      <c r="I31" s="31"/>
      <c r="J31" s="48">
        <f t="shared" si="3"/>
      </c>
    </row>
    <row r="32" spans="2:10" ht="18" customHeight="1">
      <c r="B32" s="19">
        <f t="shared" si="4"/>
        <v>39957</v>
      </c>
      <c r="C32" s="21" t="str">
        <f t="shared" si="0"/>
        <v>日</v>
      </c>
      <c r="D32" s="38"/>
      <c r="E32" s="38"/>
      <c r="F32" s="36">
        <f t="shared" si="5"/>
      </c>
      <c r="G32" s="42">
        <f t="shared" si="1"/>
      </c>
      <c r="H32" s="29">
        <f t="shared" si="2"/>
      </c>
      <c r="I32" s="31"/>
      <c r="J32" s="48">
        <f t="shared" si="3"/>
      </c>
    </row>
    <row r="33" spans="2:10" ht="18" customHeight="1">
      <c r="B33" s="19">
        <f t="shared" si="4"/>
        <v>39958</v>
      </c>
      <c r="C33" s="21" t="str">
        <f t="shared" si="0"/>
        <v>月</v>
      </c>
      <c r="D33" s="38"/>
      <c r="E33" s="38"/>
      <c r="F33" s="36">
        <f t="shared" si="5"/>
      </c>
      <c r="G33" s="42">
        <f t="shared" si="1"/>
      </c>
      <c r="H33" s="29">
        <f t="shared" si="2"/>
      </c>
      <c r="I33" s="31"/>
      <c r="J33" s="48">
        <f t="shared" si="3"/>
      </c>
    </row>
    <row r="34" spans="2:10" ht="18" customHeight="1">
      <c r="B34" s="19">
        <f t="shared" si="4"/>
        <v>39959</v>
      </c>
      <c r="C34" s="21" t="str">
        <f t="shared" si="0"/>
        <v>火</v>
      </c>
      <c r="D34" s="38"/>
      <c r="E34" s="38"/>
      <c r="F34" s="36">
        <f t="shared" si="5"/>
      </c>
      <c r="G34" s="42">
        <f t="shared" si="1"/>
      </c>
      <c r="H34" s="29">
        <f t="shared" si="2"/>
      </c>
      <c r="I34" s="31"/>
      <c r="J34" s="48">
        <f t="shared" si="3"/>
      </c>
    </row>
    <row r="35" spans="2:10" ht="18" customHeight="1">
      <c r="B35" s="19">
        <f t="shared" si="4"/>
        <v>39960</v>
      </c>
      <c r="C35" s="21" t="str">
        <f t="shared" si="0"/>
        <v>水</v>
      </c>
      <c r="D35" s="38"/>
      <c r="E35" s="38"/>
      <c r="F35" s="36">
        <f t="shared" si="5"/>
      </c>
      <c r="G35" s="42">
        <f t="shared" si="1"/>
      </c>
      <c r="H35" s="29">
        <f t="shared" si="2"/>
      </c>
      <c r="I35" s="31"/>
      <c r="J35" s="48">
        <f>IF(ISERROR(VLOOKUP(B35,休日,2,0)),"",VLOOKUP(B35,休日,2,0))</f>
      </c>
    </row>
    <row r="36" spans="2:10" ht="18" customHeight="1">
      <c r="B36" s="19">
        <f t="shared" si="4"/>
        <v>39961</v>
      </c>
      <c r="C36" s="21" t="str">
        <f t="shared" si="0"/>
        <v>木</v>
      </c>
      <c r="D36" s="38"/>
      <c r="E36" s="38"/>
      <c r="F36" s="36">
        <f t="shared" si="5"/>
      </c>
      <c r="G36" s="42">
        <f t="shared" si="1"/>
      </c>
      <c r="H36" s="29">
        <f t="shared" si="2"/>
      </c>
      <c r="I36" s="31"/>
      <c r="J36" s="48">
        <f>IF(ISERROR(VLOOKUP(B36,休日,2,0)),"",VLOOKUP(B36,休日,2,0))</f>
      </c>
    </row>
    <row r="37" spans="2:10" ht="18" customHeight="1">
      <c r="B37" s="19">
        <f>IF(MONTH(B36+1)&lt;&gt;$B$3,"",B36+1)</f>
        <v>39962</v>
      </c>
      <c r="C37" s="21" t="str">
        <f t="shared" si="0"/>
        <v>金</v>
      </c>
      <c r="D37" s="38"/>
      <c r="E37" s="38"/>
      <c r="F37" s="36">
        <f t="shared" si="5"/>
      </c>
      <c r="G37" s="42">
        <f t="shared" si="1"/>
      </c>
      <c r="H37" s="29">
        <f t="shared" si="2"/>
      </c>
      <c r="I37" s="31"/>
      <c r="J37" s="48">
        <f>IF(ISERROR(VLOOKUP(B37,休日,2,0)),"",VLOOKUP(B37,休日,2,0))</f>
      </c>
    </row>
    <row r="38" spans="2:10" ht="18" customHeight="1">
      <c r="B38" s="19">
        <f>IF(MONTH(B37+1)&lt;&gt;$B$3,"",B37+1)</f>
        <v>39963</v>
      </c>
      <c r="C38" s="21" t="str">
        <f t="shared" si="0"/>
        <v>土</v>
      </c>
      <c r="D38" s="38"/>
      <c r="E38" s="38"/>
      <c r="F38" s="36">
        <f t="shared" si="5"/>
      </c>
      <c r="G38" s="42">
        <f t="shared" si="1"/>
      </c>
      <c r="H38" s="29">
        <f t="shared" si="2"/>
      </c>
      <c r="I38" s="31"/>
      <c r="J38" s="48">
        <f>IF(ISERROR(VLOOKUP(B38,休日,2,0)),"",VLOOKUP(B38,休日,2,0))</f>
      </c>
    </row>
    <row r="39" spans="2:10" ht="18" customHeight="1" thickBot="1">
      <c r="B39" s="19">
        <f>IF(MONTH(B38+1)&lt;&gt;$B$3,"",B38+1)</f>
        <v>39964</v>
      </c>
      <c r="C39" s="20" t="str">
        <f t="shared" si="0"/>
        <v>日</v>
      </c>
      <c r="D39" s="39"/>
      <c r="E39" s="39"/>
      <c r="F39" s="60">
        <f t="shared" si="5"/>
      </c>
      <c r="G39" s="58">
        <f t="shared" si="1"/>
      </c>
      <c r="H39" s="59">
        <f t="shared" si="2"/>
      </c>
      <c r="I39" s="32"/>
      <c r="J39" s="48">
        <f>IF(ISERROR(VLOOKUP(B39,休日,2,0)),"",VLOOKUP(B39,休日,2,0))</f>
      </c>
    </row>
    <row r="40" spans="2:10" ht="22.5" customHeight="1" thickBot="1" thickTop="1">
      <c r="B40" s="71" t="s">
        <v>33</v>
      </c>
      <c r="C40" s="87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B2:L103"/>
  <sheetViews>
    <sheetView workbookViewId="0" topLeftCell="A1">
      <selection activeCell="E5" sqref="E5:F6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69">
        <v>2009</v>
      </c>
      <c r="C2" s="70"/>
      <c r="D2" s="13" t="s">
        <v>0</v>
      </c>
      <c r="G2" s="63" t="str">
        <f>'損益表(一月)'!$G$2</f>
        <v>損益表</v>
      </c>
      <c r="H2" s="64"/>
      <c r="I2" s="64"/>
      <c r="J2" s="65"/>
    </row>
    <row r="3" spans="2:10" s="1" customFormat="1" ht="18" thickBot="1">
      <c r="B3" s="61">
        <v>6</v>
      </c>
      <c r="C3" s="62"/>
      <c r="D3" s="12" t="s">
        <v>27</v>
      </c>
      <c r="E3" s="14"/>
      <c r="F3" s="12"/>
      <c r="G3" s="66"/>
      <c r="H3" s="67"/>
      <c r="I3" s="67"/>
      <c r="J3" s="68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73" t="s">
        <v>34</v>
      </c>
      <c r="C5" s="74"/>
      <c r="D5" s="75"/>
      <c r="E5" s="79">
        <f>'損益表(五月)'!$F$40</f>
        <v>0</v>
      </c>
      <c r="F5" s="80"/>
      <c r="G5" s="44"/>
      <c r="H5" s="45" t="s">
        <v>35</v>
      </c>
      <c r="I5" s="83"/>
      <c r="J5" s="84"/>
    </row>
    <row r="6" spans="2:10" ht="14.25" customHeight="1" thickBot="1">
      <c r="B6" s="76"/>
      <c r="C6" s="77"/>
      <c r="D6" s="78"/>
      <c r="E6" s="81"/>
      <c r="F6" s="82"/>
      <c r="G6" s="44"/>
      <c r="H6" s="46" t="s">
        <v>36</v>
      </c>
      <c r="I6" s="85"/>
      <c r="J6" s="86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45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39965</v>
      </c>
      <c r="C9" s="21" t="str">
        <f aca="true" t="shared" si="0" ref="C9:C39">IF(ISERROR(VLOOKUP(B9,休日,2,0)),TEXT(B9,"aaa"),VLOOKUP(B9,休日,3,0))</f>
        <v>月</v>
      </c>
      <c r="D9" s="38"/>
      <c r="E9" s="37"/>
      <c r="F9" s="36">
        <f>IF(D9="","",SUM(D9:E9)+E5)</f>
      </c>
      <c r="G9" s="42">
        <f aca="true" t="shared" si="1" ref="G9:G39">IF(ISERROR(VLOOKUP(B9,仲値,2,0)),IF($D9="","",0),VLOOKUP(B9,仲値,2,0))</f>
      </c>
      <c r="H9" s="29">
        <f aca="true" t="shared" si="2" ref="H9:H39">IF((F9=""),"",F9*G9)</f>
      </c>
      <c r="I9" s="30"/>
      <c r="J9" s="48">
        <f aca="true" t="shared" si="3" ref="J9:J32">IF(ISERROR(VLOOKUP(B9,休日,2,0)),"",VLOOKUP(B9,休日,2,0))</f>
      </c>
    </row>
    <row r="10" spans="2:10" ht="18" customHeight="1">
      <c r="B10" s="19">
        <f aca="true" t="shared" si="4" ref="B10:B36">B9+1</f>
        <v>39966</v>
      </c>
      <c r="C10" s="21" t="str">
        <f t="shared" si="0"/>
        <v>火</v>
      </c>
      <c r="D10" s="38"/>
      <c r="E10" s="38"/>
      <c r="F10" s="36">
        <f aca="true" t="shared" si="5" ref="F10:F39">IF(D10="","",SUM(D10:E10)+F9)</f>
      </c>
      <c r="G10" s="42">
        <f t="shared" si="1"/>
      </c>
      <c r="H10" s="29">
        <f t="shared" si="2"/>
      </c>
      <c r="I10" s="31"/>
      <c r="J10" s="48">
        <f t="shared" si="3"/>
      </c>
    </row>
    <row r="11" spans="2:10" ht="18" customHeight="1">
      <c r="B11" s="19">
        <f t="shared" si="4"/>
        <v>39967</v>
      </c>
      <c r="C11" s="21" t="str">
        <f t="shared" si="0"/>
        <v>水</v>
      </c>
      <c r="D11" s="38"/>
      <c r="E11" s="38"/>
      <c r="F11" s="36">
        <f t="shared" si="5"/>
      </c>
      <c r="G11" s="42">
        <f t="shared" si="1"/>
      </c>
      <c r="H11" s="29">
        <f t="shared" si="2"/>
      </c>
      <c r="I11" s="31"/>
      <c r="J11" s="48">
        <f t="shared" si="3"/>
      </c>
    </row>
    <row r="12" spans="2:10" ht="18" customHeight="1">
      <c r="B12" s="19">
        <f t="shared" si="4"/>
        <v>39968</v>
      </c>
      <c r="C12" s="21" t="str">
        <f t="shared" si="0"/>
        <v>木</v>
      </c>
      <c r="D12" s="38"/>
      <c r="E12" s="38"/>
      <c r="F12" s="36">
        <f t="shared" si="5"/>
      </c>
      <c r="G12" s="42">
        <f t="shared" si="1"/>
      </c>
      <c r="H12" s="29">
        <f t="shared" si="2"/>
      </c>
      <c r="I12" s="31"/>
      <c r="J12" s="48">
        <f t="shared" si="3"/>
      </c>
    </row>
    <row r="13" spans="2:10" ht="18" customHeight="1">
      <c r="B13" s="19">
        <f t="shared" si="4"/>
        <v>39969</v>
      </c>
      <c r="C13" s="21" t="str">
        <f t="shared" si="0"/>
        <v>金</v>
      </c>
      <c r="D13" s="38"/>
      <c r="E13" s="38"/>
      <c r="F13" s="36">
        <f t="shared" si="5"/>
      </c>
      <c r="G13" s="42">
        <f t="shared" si="1"/>
      </c>
      <c r="H13" s="29">
        <f t="shared" si="2"/>
      </c>
      <c r="I13" s="31"/>
      <c r="J13" s="48">
        <f t="shared" si="3"/>
      </c>
    </row>
    <row r="14" spans="2:10" ht="18" customHeight="1">
      <c r="B14" s="19">
        <f t="shared" si="4"/>
        <v>39970</v>
      </c>
      <c r="C14" s="21" t="str">
        <f t="shared" si="0"/>
        <v>土</v>
      </c>
      <c r="D14" s="38"/>
      <c r="E14" s="38"/>
      <c r="F14" s="36">
        <f t="shared" si="5"/>
      </c>
      <c r="G14" s="42">
        <f t="shared" si="1"/>
      </c>
      <c r="H14" s="29">
        <f t="shared" si="2"/>
      </c>
      <c r="I14" s="31"/>
      <c r="J14" s="48">
        <f t="shared" si="3"/>
      </c>
    </row>
    <row r="15" spans="2:10" ht="18" customHeight="1">
      <c r="B15" s="19">
        <f t="shared" si="4"/>
        <v>39971</v>
      </c>
      <c r="C15" s="21" t="str">
        <f t="shared" si="0"/>
        <v>日</v>
      </c>
      <c r="D15" s="38"/>
      <c r="E15" s="38"/>
      <c r="F15" s="36">
        <f t="shared" si="5"/>
      </c>
      <c r="G15" s="42">
        <f t="shared" si="1"/>
      </c>
      <c r="H15" s="29">
        <f t="shared" si="2"/>
      </c>
      <c r="I15" s="31"/>
      <c r="J15" s="48">
        <f t="shared" si="3"/>
      </c>
    </row>
    <row r="16" spans="2:10" ht="18" customHeight="1">
      <c r="B16" s="19">
        <f t="shared" si="4"/>
        <v>39972</v>
      </c>
      <c r="C16" s="21" t="str">
        <f t="shared" si="0"/>
        <v>月</v>
      </c>
      <c r="D16" s="38"/>
      <c r="E16" s="38"/>
      <c r="F16" s="36">
        <f t="shared" si="5"/>
      </c>
      <c r="G16" s="42">
        <f t="shared" si="1"/>
      </c>
      <c r="H16" s="29">
        <f t="shared" si="2"/>
      </c>
      <c r="I16" s="31"/>
      <c r="J16" s="48">
        <f t="shared" si="3"/>
      </c>
    </row>
    <row r="17" spans="2:10" ht="18" customHeight="1">
      <c r="B17" s="19">
        <f t="shared" si="4"/>
        <v>39973</v>
      </c>
      <c r="C17" s="21" t="str">
        <f t="shared" si="0"/>
        <v>火</v>
      </c>
      <c r="D17" s="38"/>
      <c r="E17" s="38"/>
      <c r="F17" s="36">
        <f t="shared" si="5"/>
      </c>
      <c r="G17" s="42">
        <f t="shared" si="1"/>
      </c>
      <c r="H17" s="29">
        <f t="shared" si="2"/>
      </c>
      <c r="I17" s="31"/>
      <c r="J17" s="48">
        <f t="shared" si="3"/>
      </c>
    </row>
    <row r="18" spans="2:10" ht="18" customHeight="1">
      <c r="B18" s="19">
        <f t="shared" si="4"/>
        <v>39974</v>
      </c>
      <c r="C18" s="21" t="str">
        <f t="shared" si="0"/>
        <v>水</v>
      </c>
      <c r="D18" s="38"/>
      <c r="E18" s="38"/>
      <c r="F18" s="36">
        <f t="shared" si="5"/>
      </c>
      <c r="G18" s="42">
        <f t="shared" si="1"/>
      </c>
      <c r="H18" s="29">
        <f t="shared" si="2"/>
      </c>
      <c r="I18" s="31"/>
      <c r="J18" s="48">
        <f t="shared" si="3"/>
      </c>
    </row>
    <row r="19" spans="2:10" ht="18" customHeight="1">
      <c r="B19" s="19">
        <f t="shared" si="4"/>
        <v>39975</v>
      </c>
      <c r="C19" s="21" t="str">
        <f t="shared" si="0"/>
        <v>木</v>
      </c>
      <c r="D19" s="38"/>
      <c r="E19" s="38"/>
      <c r="F19" s="36">
        <f t="shared" si="5"/>
      </c>
      <c r="G19" s="42">
        <f t="shared" si="1"/>
      </c>
      <c r="H19" s="29">
        <f t="shared" si="2"/>
      </c>
      <c r="I19" s="31"/>
      <c r="J19" s="48">
        <f t="shared" si="3"/>
      </c>
    </row>
    <row r="20" spans="2:10" ht="18" customHeight="1">
      <c r="B20" s="19">
        <f t="shared" si="4"/>
        <v>39976</v>
      </c>
      <c r="C20" s="21" t="str">
        <f t="shared" si="0"/>
        <v>金</v>
      </c>
      <c r="D20" s="38"/>
      <c r="E20" s="38"/>
      <c r="F20" s="36">
        <f t="shared" si="5"/>
      </c>
      <c r="G20" s="42">
        <f t="shared" si="1"/>
      </c>
      <c r="H20" s="29">
        <f t="shared" si="2"/>
      </c>
      <c r="I20" s="31"/>
      <c r="J20" s="48">
        <f t="shared" si="3"/>
      </c>
    </row>
    <row r="21" spans="2:10" ht="18" customHeight="1">
      <c r="B21" s="19">
        <f t="shared" si="4"/>
        <v>39977</v>
      </c>
      <c r="C21" s="21" t="str">
        <f t="shared" si="0"/>
        <v>土</v>
      </c>
      <c r="D21" s="38"/>
      <c r="E21" s="38"/>
      <c r="F21" s="36">
        <f t="shared" si="5"/>
      </c>
      <c r="G21" s="42">
        <f t="shared" si="1"/>
      </c>
      <c r="H21" s="29">
        <f t="shared" si="2"/>
      </c>
      <c r="I21" s="31"/>
      <c r="J21" s="48">
        <f t="shared" si="3"/>
      </c>
    </row>
    <row r="22" spans="2:10" ht="18" customHeight="1">
      <c r="B22" s="19">
        <f t="shared" si="4"/>
        <v>39978</v>
      </c>
      <c r="C22" s="21" t="str">
        <f t="shared" si="0"/>
        <v>日</v>
      </c>
      <c r="D22" s="38"/>
      <c r="E22" s="38"/>
      <c r="F22" s="36">
        <f t="shared" si="5"/>
      </c>
      <c r="G22" s="42">
        <f t="shared" si="1"/>
      </c>
      <c r="H22" s="29">
        <f t="shared" si="2"/>
      </c>
      <c r="I22" s="31"/>
      <c r="J22" s="48">
        <f t="shared" si="3"/>
      </c>
    </row>
    <row r="23" spans="2:10" ht="18" customHeight="1">
      <c r="B23" s="19">
        <f t="shared" si="4"/>
        <v>39979</v>
      </c>
      <c r="C23" s="21" t="str">
        <f t="shared" si="0"/>
        <v>月</v>
      </c>
      <c r="D23" s="38"/>
      <c r="E23" s="38"/>
      <c r="F23" s="36">
        <f t="shared" si="5"/>
      </c>
      <c r="G23" s="42">
        <f t="shared" si="1"/>
      </c>
      <c r="H23" s="29">
        <f t="shared" si="2"/>
      </c>
      <c r="I23" s="31"/>
      <c r="J23" s="48">
        <f t="shared" si="3"/>
      </c>
    </row>
    <row r="24" spans="2:10" ht="18" customHeight="1">
      <c r="B24" s="19">
        <f t="shared" si="4"/>
        <v>39980</v>
      </c>
      <c r="C24" s="21" t="str">
        <f t="shared" si="0"/>
        <v>火</v>
      </c>
      <c r="D24" s="38"/>
      <c r="E24" s="38"/>
      <c r="F24" s="36">
        <f t="shared" si="5"/>
      </c>
      <c r="G24" s="42">
        <f t="shared" si="1"/>
      </c>
      <c r="H24" s="29">
        <f t="shared" si="2"/>
      </c>
      <c r="I24" s="31"/>
      <c r="J24" s="48">
        <f t="shared" si="3"/>
      </c>
    </row>
    <row r="25" spans="2:10" ht="18" customHeight="1">
      <c r="B25" s="19">
        <f t="shared" si="4"/>
        <v>39981</v>
      </c>
      <c r="C25" s="21" t="str">
        <f t="shared" si="0"/>
        <v>水</v>
      </c>
      <c r="D25" s="38"/>
      <c r="E25" s="38"/>
      <c r="F25" s="36">
        <f t="shared" si="5"/>
      </c>
      <c r="G25" s="42">
        <f t="shared" si="1"/>
      </c>
      <c r="H25" s="29">
        <f t="shared" si="2"/>
      </c>
      <c r="I25" s="31"/>
      <c r="J25" s="48">
        <f t="shared" si="3"/>
      </c>
    </row>
    <row r="26" spans="2:10" ht="18" customHeight="1">
      <c r="B26" s="19">
        <f t="shared" si="4"/>
        <v>39982</v>
      </c>
      <c r="C26" s="21" t="str">
        <f t="shared" si="0"/>
        <v>木</v>
      </c>
      <c r="D26" s="38"/>
      <c r="E26" s="38"/>
      <c r="F26" s="36">
        <f t="shared" si="5"/>
      </c>
      <c r="G26" s="42">
        <f t="shared" si="1"/>
      </c>
      <c r="H26" s="29">
        <f t="shared" si="2"/>
      </c>
      <c r="I26" s="31"/>
      <c r="J26" s="48">
        <f t="shared" si="3"/>
      </c>
    </row>
    <row r="27" spans="2:10" ht="18" customHeight="1">
      <c r="B27" s="19">
        <f t="shared" si="4"/>
        <v>39983</v>
      </c>
      <c r="C27" s="21" t="str">
        <f t="shared" si="0"/>
        <v>金</v>
      </c>
      <c r="D27" s="38"/>
      <c r="E27" s="38"/>
      <c r="F27" s="36">
        <f t="shared" si="5"/>
      </c>
      <c r="G27" s="42">
        <f t="shared" si="1"/>
      </c>
      <c r="H27" s="29">
        <f t="shared" si="2"/>
      </c>
      <c r="I27" s="31"/>
      <c r="J27" s="48">
        <f t="shared" si="3"/>
      </c>
    </row>
    <row r="28" spans="2:10" ht="18" customHeight="1">
      <c r="B28" s="19">
        <f t="shared" si="4"/>
        <v>39984</v>
      </c>
      <c r="C28" s="21" t="str">
        <f t="shared" si="0"/>
        <v>土</v>
      </c>
      <c r="D28" s="38"/>
      <c r="E28" s="38"/>
      <c r="F28" s="36">
        <f t="shared" si="5"/>
      </c>
      <c r="G28" s="42">
        <f t="shared" si="1"/>
      </c>
      <c r="H28" s="29">
        <f t="shared" si="2"/>
      </c>
      <c r="I28" s="31"/>
      <c r="J28" s="48">
        <f t="shared" si="3"/>
      </c>
    </row>
    <row r="29" spans="2:10" ht="18" customHeight="1">
      <c r="B29" s="19">
        <f t="shared" si="4"/>
        <v>39985</v>
      </c>
      <c r="C29" s="21" t="str">
        <f t="shared" si="0"/>
        <v>日</v>
      </c>
      <c r="D29" s="38"/>
      <c r="E29" s="38"/>
      <c r="F29" s="36">
        <f t="shared" si="5"/>
      </c>
      <c r="G29" s="42">
        <f t="shared" si="1"/>
      </c>
      <c r="H29" s="29">
        <f t="shared" si="2"/>
      </c>
      <c r="I29" s="31"/>
      <c r="J29" s="48">
        <f t="shared" si="3"/>
      </c>
    </row>
    <row r="30" spans="2:10" ht="18" customHeight="1">
      <c r="B30" s="19">
        <f t="shared" si="4"/>
        <v>39986</v>
      </c>
      <c r="C30" s="21" t="str">
        <f t="shared" si="0"/>
        <v>月</v>
      </c>
      <c r="D30" s="38"/>
      <c r="E30" s="38"/>
      <c r="F30" s="36">
        <f t="shared" si="5"/>
      </c>
      <c r="G30" s="42">
        <f t="shared" si="1"/>
      </c>
      <c r="H30" s="29">
        <f t="shared" si="2"/>
      </c>
      <c r="I30" s="31"/>
      <c r="J30" s="48">
        <f t="shared" si="3"/>
      </c>
    </row>
    <row r="31" spans="2:10" ht="18" customHeight="1">
      <c r="B31" s="19">
        <f t="shared" si="4"/>
        <v>39987</v>
      </c>
      <c r="C31" s="21" t="str">
        <f t="shared" si="0"/>
        <v>火</v>
      </c>
      <c r="D31" s="38"/>
      <c r="E31" s="38"/>
      <c r="F31" s="36">
        <f t="shared" si="5"/>
      </c>
      <c r="G31" s="42">
        <f t="shared" si="1"/>
      </c>
      <c r="H31" s="29">
        <f t="shared" si="2"/>
      </c>
      <c r="I31" s="31"/>
      <c r="J31" s="48">
        <f t="shared" si="3"/>
      </c>
    </row>
    <row r="32" spans="2:10" ht="18" customHeight="1">
      <c r="B32" s="19">
        <f t="shared" si="4"/>
        <v>39988</v>
      </c>
      <c r="C32" s="21" t="str">
        <f t="shared" si="0"/>
        <v>水</v>
      </c>
      <c r="D32" s="38"/>
      <c r="E32" s="38"/>
      <c r="F32" s="36">
        <f t="shared" si="5"/>
      </c>
      <c r="G32" s="42">
        <f t="shared" si="1"/>
      </c>
      <c r="H32" s="29">
        <f t="shared" si="2"/>
      </c>
      <c r="I32" s="31"/>
      <c r="J32" s="48">
        <f t="shared" si="3"/>
      </c>
    </row>
    <row r="33" spans="2:10" ht="18" customHeight="1">
      <c r="B33" s="19">
        <f t="shared" si="4"/>
        <v>39989</v>
      </c>
      <c r="C33" s="21" t="str">
        <f t="shared" si="0"/>
        <v>木</v>
      </c>
      <c r="D33" s="38"/>
      <c r="E33" s="38"/>
      <c r="F33" s="36">
        <f t="shared" si="5"/>
      </c>
      <c r="G33" s="42">
        <f t="shared" si="1"/>
      </c>
      <c r="H33" s="29">
        <f t="shared" si="2"/>
      </c>
      <c r="I33" s="31"/>
      <c r="J33" s="48">
        <f aca="true" t="shared" si="6" ref="J33:J39">IF(ISERROR(VLOOKUP(B33,休日,2,0)),"",VLOOKUP(B33,休日,2,0))</f>
      </c>
    </row>
    <row r="34" spans="2:10" ht="18" customHeight="1">
      <c r="B34" s="19">
        <f t="shared" si="4"/>
        <v>39990</v>
      </c>
      <c r="C34" s="21" t="str">
        <f t="shared" si="0"/>
        <v>金</v>
      </c>
      <c r="D34" s="38"/>
      <c r="E34" s="38"/>
      <c r="F34" s="36">
        <f t="shared" si="5"/>
      </c>
      <c r="G34" s="42">
        <f t="shared" si="1"/>
      </c>
      <c r="H34" s="29">
        <f t="shared" si="2"/>
      </c>
      <c r="I34" s="31"/>
      <c r="J34" s="48">
        <f t="shared" si="6"/>
      </c>
    </row>
    <row r="35" spans="2:10" ht="18" customHeight="1">
      <c r="B35" s="19">
        <f t="shared" si="4"/>
        <v>39991</v>
      </c>
      <c r="C35" s="21" t="str">
        <f t="shared" si="0"/>
        <v>土</v>
      </c>
      <c r="D35" s="38"/>
      <c r="E35" s="38"/>
      <c r="F35" s="36">
        <f t="shared" si="5"/>
      </c>
      <c r="G35" s="42">
        <f t="shared" si="1"/>
      </c>
      <c r="H35" s="29">
        <f t="shared" si="2"/>
      </c>
      <c r="I35" s="31"/>
      <c r="J35" s="48">
        <f t="shared" si="6"/>
      </c>
    </row>
    <row r="36" spans="2:10" ht="18" customHeight="1">
      <c r="B36" s="19">
        <f t="shared" si="4"/>
        <v>39992</v>
      </c>
      <c r="C36" s="21" t="str">
        <f t="shared" si="0"/>
        <v>日</v>
      </c>
      <c r="D36" s="38"/>
      <c r="E36" s="38"/>
      <c r="F36" s="36">
        <f t="shared" si="5"/>
      </c>
      <c r="G36" s="42">
        <f t="shared" si="1"/>
      </c>
      <c r="H36" s="29">
        <f t="shared" si="2"/>
      </c>
      <c r="I36" s="31"/>
      <c r="J36" s="48">
        <f t="shared" si="6"/>
      </c>
    </row>
    <row r="37" spans="2:10" ht="18" customHeight="1">
      <c r="B37" s="19">
        <f>IF(MONTH(B36+1)&lt;&gt;$B$3,"",B36+1)</f>
        <v>39993</v>
      </c>
      <c r="C37" s="21" t="str">
        <f t="shared" si="0"/>
        <v>月</v>
      </c>
      <c r="D37" s="38"/>
      <c r="E37" s="38"/>
      <c r="F37" s="36">
        <f t="shared" si="5"/>
      </c>
      <c r="G37" s="42">
        <f t="shared" si="1"/>
      </c>
      <c r="H37" s="29">
        <f t="shared" si="2"/>
      </c>
      <c r="I37" s="31"/>
      <c r="J37" s="48">
        <f t="shared" si="6"/>
      </c>
    </row>
    <row r="38" spans="2:10" ht="18" customHeight="1">
      <c r="B38" s="19">
        <f>IF(MONTH(B37+1)&lt;&gt;$B$3,"",B37+1)</f>
        <v>39994</v>
      </c>
      <c r="C38" s="21" t="str">
        <f t="shared" si="0"/>
        <v>火</v>
      </c>
      <c r="D38" s="38"/>
      <c r="E38" s="38"/>
      <c r="F38" s="36">
        <f t="shared" si="5"/>
      </c>
      <c r="G38" s="42">
        <f t="shared" si="1"/>
      </c>
      <c r="H38" s="29">
        <f t="shared" si="2"/>
      </c>
      <c r="I38" s="31"/>
      <c r="J38" s="48">
        <f t="shared" si="6"/>
      </c>
    </row>
    <row r="39" spans="2:10" ht="18" customHeight="1" thickBot="1">
      <c r="B39" s="19">
        <f>IF(MONTH(B38+1)&lt;&gt;$B$3,"",B38+1)</f>
      </c>
      <c r="C39" s="20">
        <f t="shared" si="0"/>
      </c>
      <c r="D39" s="39"/>
      <c r="E39" s="39"/>
      <c r="F39" s="60">
        <f t="shared" si="5"/>
      </c>
      <c r="G39" s="58">
        <f t="shared" si="1"/>
      </c>
      <c r="H39" s="59">
        <f t="shared" si="2"/>
      </c>
      <c r="I39" s="32"/>
      <c r="J39" s="48">
        <f t="shared" si="6"/>
      </c>
    </row>
    <row r="40" spans="2:10" ht="22.5" customHeight="1" thickBot="1" thickTop="1">
      <c r="B40" s="71" t="s">
        <v>33</v>
      </c>
      <c r="C40" s="87"/>
      <c r="D40" s="35">
        <f>SUM(D9:D39)</f>
        <v>0</v>
      </c>
      <c r="E40" s="33">
        <f>SUM(E9:E39)</f>
        <v>0</v>
      </c>
      <c r="F40" s="34">
        <f>SUM(D9:E39)+E5</f>
        <v>0</v>
      </c>
      <c r="G40" s="43"/>
      <c r="H40" s="40"/>
      <c r="I40" s="41"/>
      <c r="J40" s="47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65"/>
  <sheetViews>
    <sheetView workbookViewId="0" topLeftCell="A58">
      <selection activeCell="E13" sqref="E13"/>
    </sheetView>
  </sheetViews>
  <sheetFormatPr defaultColWidth="9.00390625" defaultRowHeight="13.5"/>
  <cols>
    <col min="2" max="2" width="13.125" style="0" customWidth="1"/>
    <col min="3" max="3" width="11.25390625" style="0" customWidth="1"/>
  </cols>
  <sheetData>
    <row r="2" ht="13.5">
      <c r="C2" t="s">
        <v>38</v>
      </c>
    </row>
    <row r="3" ht="14.25" thickBot="1">
      <c r="C3" t="s">
        <v>39</v>
      </c>
    </row>
    <row r="4" spans="2:3" ht="13.5">
      <c r="B4" s="49">
        <v>39818</v>
      </c>
      <c r="C4" s="50">
        <v>92.03</v>
      </c>
    </row>
    <row r="5" spans="2:3" ht="13.5">
      <c r="B5" s="51">
        <v>39819</v>
      </c>
      <c r="C5" s="52">
        <v>93.11</v>
      </c>
    </row>
    <row r="6" spans="2:3" ht="13.5">
      <c r="B6" s="51">
        <v>39820</v>
      </c>
      <c r="C6" s="52">
        <v>93.84</v>
      </c>
    </row>
    <row r="7" spans="2:3" ht="13.5">
      <c r="B7" s="51">
        <v>39821</v>
      </c>
      <c r="C7" s="52">
        <v>92.83</v>
      </c>
    </row>
    <row r="8" spans="2:3" ht="13.5">
      <c r="B8" s="51">
        <v>39822</v>
      </c>
      <c r="C8" s="52">
        <v>91.41</v>
      </c>
    </row>
    <row r="9" spans="2:3" ht="13.5">
      <c r="B9" s="51">
        <v>39826</v>
      </c>
      <c r="C9" s="52">
        <v>89.49</v>
      </c>
    </row>
    <row r="10" spans="2:3" ht="13.5">
      <c r="B10" s="51">
        <v>39827</v>
      </c>
      <c r="C10" s="52">
        <v>89.3</v>
      </c>
    </row>
    <row r="11" spans="2:3" ht="13.5">
      <c r="B11" s="51">
        <v>39828</v>
      </c>
      <c r="C11" s="52">
        <v>89.25</v>
      </c>
    </row>
    <row r="12" spans="2:3" ht="13.5">
      <c r="B12" s="51">
        <v>39829</v>
      </c>
      <c r="C12" s="52">
        <v>90.07</v>
      </c>
    </row>
    <row r="13" spans="2:3" ht="13.5">
      <c r="B13" s="51">
        <v>39832</v>
      </c>
      <c r="C13" s="52">
        <v>91.05</v>
      </c>
    </row>
    <row r="14" spans="2:3" ht="13.5">
      <c r="B14" s="51">
        <v>39833</v>
      </c>
      <c r="C14" s="52">
        <v>90.39</v>
      </c>
    </row>
    <row r="15" spans="2:3" ht="13.5">
      <c r="B15" s="51">
        <v>39834</v>
      </c>
      <c r="C15" s="52">
        <v>89.94</v>
      </c>
    </row>
    <row r="16" spans="2:3" ht="13.5">
      <c r="B16" s="51">
        <v>39835</v>
      </c>
      <c r="C16" s="52">
        <v>88.9</v>
      </c>
    </row>
    <row r="17" spans="2:3" ht="13.5">
      <c r="B17" s="51">
        <v>39836</v>
      </c>
      <c r="C17" s="52">
        <v>89.17</v>
      </c>
    </row>
    <row r="18" spans="2:3" ht="13.5">
      <c r="B18" s="51">
        <v>39839</v>
      </c>
      <c r="C18" s="52">
        <v>88.9</v>
      </c>
    </row>
    <row r="19" spans="2:3" ht="13.5">
      <c r="B19" s="51">
        <v>39840</v>
      </c>
      <c r="C19" s="52">
        <v>89.33</v>
      </c>
    </row>
    <row r="20" spans="2:3" ht="13.5">
      <c r="B20" s="51">
        <v>39841</v>
      </c>
      <c r="C20" s="52">
        <v>89.01</v>
      </c>
    </row>
    <row r="21" spans="2:3" ht="13.5">
      <c r="B21" s="51">
        <v>39842</v>
      </c>
      <c r="C21" s="52">
        <v>90.46</v>
      </c>
    </row>
    <row r="22" spans="2:3" ht="13.5">
      <c r="B22" s="51">
        <v>39843</v>
      </c>
      <c r="C22" s="52">
        <v>89.6</v>
      </c>
    </row>
    <row r="23" spans="2:3" ht="13.5">
      <c r="B23" s="51">
        <v>39846</v>
      </c>
      <c r="C23" s="52">
        <v>89.78</v>
      </c>
    </row>
    <row r="24" spans="2:3" ht="13.5">
      <c r="B24" s="51">
        <v>39847</v>
      </c>
      <c r="C24" s="52">
        <v>89.41</v>
      </c>
    </row>
    <row r="25" spans="2:3" ht="13.5">
      <c r="B25" s="51">
        <v>39848</v>
      </c>
      <c r="C25" s="52">
        <v>89.44</v>
      </c>
    </row>
    <row r="26" spans="2:3" ht="13.5">
      <c r="B26" s="51">
        <v>39849</v>
      </c>
      <c r="C26" s="52">
        <v>89.42</v>
      </c>
    </row>
    <row r="27" spans="2:3" ht="13.5">
      <c r="B27" s="51">
        <v>39850</v>
      </c>
      <c r="C27" s="52">
        <v>90.94</v>
      </c>
    </row>
    <row r="28" spans="2:3" ht="13.5">
      <c r="B28" s="51">
        <v>39853</v>
      </c>
      <c r="C28" s="52">
        <v>91.87</v>
      </c>
    </row>
    <row r="29" spans="2:3" ht="13.5">
      <c r="B29" s="51">
        <v>39854</v>
      </c>
      <c r="C29" s="52">
        <v>91.29</v>
      </c>
    </row>
    <row r="30" spans="2:3" ht="13.5">
      <c r="B30" s="51">
        <v>39856</v>
      </c>
      <c r="C30" s="52">
        <v>90.3</v>
      </c>
    </row>
    <row r="31" spans="2:3" ht="13.5">
      <c r="B31" s="51">
        <v>39857</v>
      </c>
      <c r="C31" s="52">
        <v>90.76</v>
      </c>
    </row>
    <row r="32" spans="2:3" ht="13.5">
      <c r="B32" s="51">
        <v>39860</v>
      </c>
      <c r="C32" s="52">
        <v>91.65</v>
      </c>
    </row>
    <row r="33" spans="2:3" ht="13.5">
      <c r="B33" s="51">
        <v>39861</v>
      </c>
      <c r="C33" s="52">
        <v>91.87</v>
      </c>
    </row>
    <row r="34" spans="2:3" ht="13.5">
      <c r="B34" s="51">
        <v>39862</v>
      </c>
      <c r="C34" s="52">
        <v>92.28</v>
      </c>
    </row>
    <row r="35" spans="2:3" ht="13.5">
      <c r="B35" s="51">
        <v>39863</v>
      </c>
      <c r="C35" s="52">
        <v>93.79</v>
      </c>
    </row>
    <row r="36" spans="2:3" ht="13.5">
      <c r="B36" s="51">
        <v>39864</v>
      </c>
      <c r="C36" s="52">
        <v>94.16</v>
      </c>
    </row>
    <row r="37" spans="2:3" ht="13.5">
      <c r="B37" s="51">
        <v>39867</v>
      </c>
      <c r="C37" s="52">
        <v>93.14</v>
      </c>
    </row>
    <row r="38" spans="2:3" ht="13.5">
      <c r="B38" s="51">
        <v>39868</v>
      </c>
      <c r="C38" s="52">
        <v>94.33</v>
      </c>
    </row>
    <row r="39" spans="2:3" ht="13.5">
      <c r="B39" s="51">
        <v>39869</v>
      </c>
      <c r="C39" s="52">
        <v>96.75</v>
      </c>
    </row>
    <row r="40" spans="2:3" ht="13.5">
      <c r="B40" s="51">
        <v>39870</v>
      </c>
      <c r="C40" s="52">
        <v>97.54</v>
      </c>
    </row>
    <row r="41" spans="2:3" ht="13.5">
      <c r="B41" s="51">
        <v>39871</v>
      </c>
      <c r="C41" s="52">
        <v>97.79</v>
      </c>
    </row>
    <row r="42" spans="2:3" ht="13.5">
      <c r="B42" s="51">
        <v>39874</v>
      </c>
      <c r="C42" s="52">
        <v>97.15</v>
      </c>
    </row>
    <row r="43" spans="2:3" ht="13.5">
      <c r="B43" s="51">
        <v>39875</v>
      </c>
      <c r="C43" s="52">
        <v>97.24</v>
      </c>
    </row>
    <row r="44" spans="2:3" ht="13.5">
      <c r="B44" s="51">
        <v>39876</v>
      </c>
      <c r="C44" s="52">
        <v>98.4</v>
      </c>
    </row>
    <row r="45" spans="2:3" ht="13.5">
      <c r="B45" s="51">
        <v>39877</v>
      </c>
      <c r="C45" s="52">
        <v>99.3</v>
      </c>
    </row>
    <row r="46" spans="2:3" ht="13.5">
      <c r="B46" s="51">
        <v>39878</v>
      </c>
      <c r="C46" s="52">
        <v>98.51</v>
      </c>
    </row>
    <row r="47" spans="2:3" ht="13.5">
      <c r="B47" s="51">
        <v>39881</v>
      </c>
      <c r="C47" s="52">
        <v>98.12</v>
      </c>
    </row>
    <row r="48" spans="2:3" ht="13.5">
      <c r="B48" s="51">
        <v>39882</v>
      </c>
      <c r="C48" s="52">
        <v>99.09</v>
      </c>
    </row>
    <row r="49" spans="2:3" ht="13.5">
      <c r="B49" s="51">
        <v>39883</v>
      </c>
      <c r="C49" s="52">
        <v>98.74</v>
      </c>
    </row>
    <row r="50" spans="2:3" ht="13.5">
      <c r="B50" s="51">
        <v>39884</v>
      </c>
      <c r="C50" s="52">
        <v>97.2</v>
      </c>
    </row>
    <row r="51" spans="2:3" ht="13.5">
      <c r="B51" s="51">
        <v>39885</v>
      </c>
      <c r="C51" s="52">
        <v>97.58</v>
      </c>
    </row>
    <row r="52" spans="2:3" ht="13.5">
      <c r="B52" s="51">
        <v>39888</v>
      </c>
      <c r="C52" s="52">
        <v>98.42</v>
      </c>
    </row>
    <row r="53" spans="2:3" ht="13.5">
      <c r="B53" s="51">
        <v>39889</v>
      </c>
      <c r="C53" s="52">
        <v>98.5</v>
      </c>
    </row>
    <row r="54" spans="2:3" ht="13.5">
      <c r="B54" s="51">
        <v>39890</v>
      </c>
      <c r="C54" s="52">
        <v>98.76</v>
      </c>
    </row>
    <row r="55" spans="2:3" ht="13.5">
      <c r="B55" s="51">
        <v>39891</v>
      </c>
      <c r="C55" s="52">
        <v>96.41</v>
      </c>
    </row>
    <row r="56" spans="2:3" ht="13.5">
      <c r="B56" s="51">
        <v>39895</v>
      </c>
      <c r="C56" s="52">
        <v>96.15</v>
      </c>
    </row>
    <row r="57" spans="2:3" ht="13.5">
      <c r="B57" s="51">
        <v>39896</v>
      </c>
      <c r="C57" s="52">
        <v>97.74</v>
      </c>
    </row>
    <row r="58" spans="2:3" ht="13.5">
      <c r="B58" s="51">
        <v>39897</v>
      </c>
      <c r="C58" s="52">
        <v>97.87</v>
      </c>
    </row>
    <row r="59" spans="2:3" ht="13.5">
      <c r="B59" s="51">
        <v>39898</v>
      </c>
      <c r="C59" s="52">
        <v>97.68</v>
      </c>
    </row>
    <row r="60" spans="2:3" ht="13.5">
      <c r="B60" s="51">
        <v>39899</v>
      </c>
      <c r="C60" s="52">
        <v>98.61</v>
      </c>
    </row>
    <row r="61" spans="2:3" ht="13.5">
      <c r="B61" s="51">
        <v>39902</v>
      </c>
      <c r="C61" s="52">
        <v>98.17</v>
      </c>
    </row>
    <row r="62" spans="2:3" ht="13.5">
      <c r="B62" s="51">
        <v>39903</v>
      </c>
      <c r="C62" s="52">
        <v>98.26</v>
      </c>
    </row>
    <row r="63" spans="2:3" ht="13.5">
      <c r="B63" s="51">
        <v>39904</v>
      </c>
      <c r="C63" s="52">
        <v>98.92</v>
      </c>
    </row>
    <row r="64" spans="2:3" ht="13.5">
      <c r="B64" s="51">
        <v>39905</v>
      </c>
      <c r="C64" s="52">
        <v>98.6</v>
      </c>
    </row>
    <row r="65" spans="2:3" ht="13.5">
      <c r="B65" s="51">
        <v>39906</v>
      </c>
      <c r="C65" s="52">
        <v>99.89</v>
      </c>
    </row>
    <row r="66" spans="2:3" ht="13.5">
      <c r="B66" s="51">
        <v>39909</v>
      </c>
      <c r="C66" s="52">
        <v>100.78</v>
      </c>
    </row>
    <row r="67" spans="2:3" ht="13.5">
      <c r="B67" s="51">
        <v>39910</v>
      </c>
      <c r="C67" s="52">
        <v>100.63</v>
      </c>
    </row>
    <row r="68" spans="2:3" ht="13.5">
      <c r="B68" s="51">
        <v>39911</v>
      </c>
      <c r="C68" s="52">
        <v>100.67</v>
      </c>
    </row>
    <row r="69" spans="2:3" ht="13.5">
      <c r="B69" s="51">
        <v>39912</v>
      </c>
      <c r="C69" s="52">
        <v>99.82</v>
      </c>
    </row>
    <row r="70" spans="2:3" ht="13.5">
      <c r="B70" s="51">
        <v>39913</v>
      </c>
      <c r="C70" s="52">
        <v>100.64</v>
      </c>
    </row>
    <row r="71" spans="2:3" ht="13.5">
      <c r="B71" s="53"/>
      <c r="C71" s="52"/>
    </row>
    <row r="72" spans="2:3" ht="13.5">
      <c r="B72" s="53"/>
      <c r="C72" s="52"/>
    </row>
    <row r="73" spans="2:3" ht="13.5">
      <c r="B73" s="53"/>
      <c r="C73" s="52"/>
    </row>
    <row r="74" spans="2:3" ht="13.5">
      <c r="B74" s="53"/>
      <c r="C74" s="52"/>
    </row>
    <row r="75" spans="2:3" ht="13.5">
      <c r="B75" s="53"/>
      <c r="C75" s="52"/>
    </row>
    <row r="76" spans="2:3" ht="13.5">
      <c r="B76" s="53"/>
      <c r="C76" s="52"/>
    </row>
    <row r="77" spans="2:3" ht="13.5">
      <c r="B77" s="53"/>
      <c r="C77" s="52"/>
    </row>
    <row r="78" spans="2:3" ht="13.5">
      <c r="B78" s="53"/>
      <c r="C78" s="52"/>
    </row>
    <row r="79" spans="2:3" ht="13.5">
      <c r="B79" s="53"/>
      <c r="C79" s="52"/>
    </row>
    <row r="80" spans="2:3" ht="13.5">
      <c r="B80" s="53"/>
      <c r="C80" s="52"/>
    </row>
    <row r="81" spans="2:3" ht="13.5">
      <c r="B81" s="53"/>
      <c r="C81" s="52"/>
    </row>
    <row r="82" spans="2:3" ht="13.5">
      <c r="B82" s="53"/>
      <c r="C82" s="52"/>
    </row>
    <row r="83" spans="2:3" ht="13.5">
      <c r="B83" s="53"/>
      <c r="C83" s="52"/>
    </row>
    <row r="84" spans="2:3" ht="13.5">
      <c r="B84" s="53"/>
      <c r="C84" s="52"/>
    </row>
    <row r="85" spans="2:3" ht="13.5">
      <c r="B85" s="53"/>
      <c r="C85" s="52"/>
    </row>
    <row r="86" spans="2:3" ht="13.5">
      <c r="B86" s="53"/>
      <c r="C86" s="52"/>
    </row>
    <row r="87" spans="2:3" ht="13.5">
      <c r="B87" s="53"/>
      <c r="C87" s="52"/>
    </row>
    <row r="88" spans="2:3" ht="13.5">
      <c r="B88" s="53"/>
      <c r="C88" s="52"/>
    </row>
    <row r="89" spans="2:3" ht="13.5">
      <c r="B89" s="53"/>
      <c r="C89" s="52"/>
    </row>
    <row r="90" spans="2:3" ht="13.5">
      <c r="B90" s="53"/>
      <c r="C90" s="52"/>
    </row>
    <row r="91" spans="2:3" ht="13.5">
      <c r="B91" s="53"/>
      <c r="C91" s="52"/>
    </row>
    <row r="92" spans="2:3" ht="13.5">
      <c r="B92" s="53"/>
      <c r="C92" s="52"/>
    </row>
    <row r="93" spans="2:3" ht="13.5">
      <c r="B93" s="53"/>
      <c r="C93" s="52"/>
    </row>
    <row r="94" spans="2:3" ht="13.5">
      <c r="B94" s="53"/>
      <c r="C94" s="52"/>
    </row>
    <row r="95" spans="2:3" ht="13.5">
      <c r="B95" s="53"/>
      <c r="C95" s="52"/>
    </row>
    <row r="96" spans="2:3" ht="13.5">
      <c r="B96" s="53"/>
      <c r="C96" s="52"/>
    </row>
    <row r="97" spans="2:3" ht="13.5">
      <c r="B97" s="53"/>
      <c r="C97" s="52"/>
    </row>
    <row r="98" spans="2:3" ht="13.5">
      <c r="B98" s="53"/>
      <c r="C98" s="52"/>
    </row>
    <row r="99" spans="2:3" ht="13.5">
      <c r="B99" s="53"/>
      <c r="C99" s="52"/>
    </row>
    <row r="100" spans="2:3" ht="13.5">
      <c r="B100" s="53"/>
      <c r="C100" s="52"/>
    </row>
    <row r="101" spans="2:3" ht="13.5">
      <c r="B101" s="53"/>
      <c r="C101" s="52"/>
    </row>
    <row r="102" spans="2:3" ht="13.5">
      <c r="B102" s="53"/>
      <c r="C102" s="52"/>
    </row>
    <row r="103" spans="2:3" ht="13.5">
      <c r="B103" s="53"/>
      <c r="C103" s="52"/>
    </row>
    <row r="104" spans="2:3" ht="13.5">
      <c r="B104" s="53"/>
      <c r="C104" s="52"/>
    </row>
    <row r="105" spans="2:3" ht="13.5">
      <c r="B105" s="53"/>
      <c r="C105" s="52"/>
    </row>
    <row r="106" spans="2:3" ht="13.5">
      <c r="B106" s="53"/>
      <c r="C106" s="52"/>
    </row>
    <row r="107" spans="2:3" ht="13.5">
      <c r="B107" s="53"/>
      <c r="C107" s="52"/>
    </row>
    <row r="108" spans="2:3" ht="13.5">
      <c r="B108" s="53"/>
      <c r="C108" s="52"/>
    </row>
    <row r="109" spans="2:3" ht="13.5">
      <c r="B109" s="53"/>
      <c r="C109" s="52"/>
    </row>
    <row r="110" spans="2:3" ht="13.5">
      <c r="B110" s="53"/>
      <c r="C110" s="52"/>
    </row>
    <row r="111" spans="2:3" ht="13.5">
      <c r="B111" s="53"/>
      <c r="C111" s="52"/>
    </row>
    <row r="112" spans="2:3" ht="13.5">
      <c r="B112" s="53"/>
      <c r="C112" s="52"/>
    </row>
    <row r="113" spans="2:3" ht="13.5">
      <c r="B113" s="53"/>
      <c r="C113" s="52"/>
    </row>
    <row r="114" spans="2:3" ht="13.5">
      <c r="B114" s="53"/>
      <c r="C114" s="52"/>
    </row>
    <row r="115" spans="2:3" ht="13.5">
      <c r="B115" s="53"/>
      <c r="C115" s="52"/>
    </row>
    <row r="116" spans="2:3" ht="13.5">
      <c r="B116" s="53"/>
      <c r="C116" s="52"/>
    </row>
    <row r="117" spans="2:3" ht="13.5">
      <c r="B117" s="53"/>
      <c r="C117" s="52"/>
    </row>
    <row r="118" spans="2:3" ht="13.5">
      <c r="B118" s="53"/>
      <c r="C118" s="52"/>
    </row>
    <row r="119" spans="2:3" ht="13.5">
      <c r="B119" s="53"/>
      <c r="C119" s="52"/>
    </row>
    <row r="120" spans="2:3" ht="13.5">
      <c r="B120" s="53"/>
      <c r="C120" s="52"/>
    </row>
    <row r="121" spans="2:3" ht="13.5">
      <c r="B121" s="53"/>
      <c r="C121" s="52"/>
    </row>
    <row r="122" spans="2:3" ht="13.5">
      <c r="B122" s="53"/>
      <c r="C122" s="52"/>
    </row>
    <row r="123" spans="2:3" ht="13.5">
      <c r="B123" s="53"/>
      <c r="C123" s="52"/>
    </row>
    <row r="124" spans="2:3" ht="13.5">
      <c r="B124" s="53"/>
      <c r="C124" s="52"/>
    </row>
    <row r="125" spans="2:3" ht="13.5">
      <c r="B125" s="53"/>
      <c r="C125" s="52"/>
    </row>
    <row r="126" spans="2:3" ht="13.5">
      <c r="B126" s="53"/>
      <c r="C126" s="52"/>
    </row>
    <row r="127" spans="2:3" ht="13.5">
      <c r="B127" s="53"/>
      <c r="C127" s="52"/>
    </row>
    <row r="128" spans="2:3" ht="13.5">
      <c r="B128" s="53"/>
      <c r="C128" s="52"/>
    </row>
    <row r="129" spans="2:3" ht="13.5">
      <c r="B129" s="53"/>
      <c r="C129" s="52"/>
    </row>
    <row r="130" spans="2:3" ht="13.5">
      <c r="B130" s="53"/>
      <c r="C130" s="52"/>
    </row>
    <row r="131" spans="2:3" ht="13.5">
      <c r="B131" s="53"/>
      <c r="C131" s="52"/>
    </row>
    <row r="132" spans="2:3" ht="13.5">
      <c r="B132" s="53"/>
      <c r="C132" s="52"/>
    </row>
    <row r="133" spans="2:3" ht="13.5">
      <c r="B133" s="53"/>
      <c r="C133" s="52"/>
    </row>
    <row r="134" spans="2:3" ht="13.5">
      <c r="B134" s="53"/>
      <c r="C134" s="52"/>
    </row>
    <row r="135" spans="2:3" ht="13.5">
      <c r="B135" s="53"/>
      <c r="C135" s="52"/>
    </row>
    <row r="136" spans="2:3" ht="13.5">
      <c r="B136" s="53"/>
      <c r="C136" s="52"/>
    </row>
    <row r="137" spans="2:3" ht="13.5">
      <c r="B137" s="53"/>
      <c r="C137" s="52"/>
    </row>
    <row r="138" spans="2:3" ht="13.5">
      <c r="B138" s="53"/>
      <c r="C138" s="52"/>
    </row>
    <row r="139" spans="2:3" ht="13.5">
      <c r="B139" s="53"/>
      <c r="C139" s="52"/>
    </row>
    <row r="140" spans="2:3" ht="13.5">
      <c r="B140" s="53"/>
      <c r="C140" s="52"/>
    </row>
    <row r="141" spans="2:3" ht="13.5">
      <c r="B141" s="53"/>
      <c r="C141" s="52"/>
    </row>
    <row r="142" spans="2:3" ht="13.5">
      <c r="B142" s="53"/>
      <c r="C142" s="52"/>
    </row>
    <row r="143" spans="2:3" ht="13.5">
      <c r="B143" s="53"/>
      <c r="C143" s="52"/>
    </row>
    <row r="144" spans="2:3" ht="13.5">
      <c r="B144" s="53"/>
      <c r="C144" s="52"/>
    </row>
    <row r="145" spans="2:3" ht="13.5">
      <c r="B145" s="53"/>
      <c r="C145" s="52"/>
    </row>
    <row r="146" spans="2:3" ht="13.5">
      <c r="B146" s="53"/>
      <c r="C146" s="52"/>
    </row>
    <row r="147" spans="2:3" ht="13.5">
      <c r="B147" s="53"/>
      <c r="C147" s="52"/>
    </row>
    <row r="148" spans="2:3" ht="13.5">
      <c r="B148" s="53"/>
      <c r="C148" s="52"/>
    </row>
    <row r="149" spans="2:3" ht="13.5">
      <c r="B149" s="53"/>
      <c r="C149" s="52"/>
    </row>
    <row r="150" spans="2:3" ht="13.5">
      <c r="B150" s="53"/>
      <c r="C150" s="52"/>
    </row>
    <row r="151" spans="2:3" ht="13.5">
      <c r="B151" s="53"/>
      <c r="C151" s="52"/>
    </row>
    <row r="152" spans="2:3" ht="13.5">
      <c r="B152" s="53"/>
      <c r="C152" s="52"/>
    </row>
    <row r="153" spans="2:3" ht="13.5">
      <c r="B153" s="53"/>
      <c r="C153" s="52"/>
    </row>
    <row r="154" spans="2:3" ht="13.5">
      <c r="B154" s="53"/>
      <c r="C154" s="52"/>
    </row>
    <row r="155" spans="2:3" ht="13.5">
      <c r="B155" s="53"/>
      <c r="C155" s="52"/>
    </row>
    <row r="156" spans="2:3" ht="13.5">
      <c r="B156" s="53"/>
      <c r="C156" s="52"/>
    </row>
    <row r="157" spans="2:3" ht="13.5">
      <c r="B157" s="53"/>
      <c r="C157" s="52"/>
    </row>
    <row r="158" spans="2:3" ht="13.5">
      <c r="B158" s="53"/>
      <c r="C158" s="52"/>
    </row>
    <row r="159" spans="2:3" ht="13.5">
      <c r="B159" s="53"/>
      <c r="C159" s="52"/>
    </row>
    <row r="160" spans="2:3" ht="13.5">
      <c r="B160" s="53"/>
      <c r="C160" s="52"/>
    </row>
    <row r="161" spans="2:3" ht="13.5">
      <c r="B161" s="53"/>
      <c r="C161" s="52"/>
    </row>
    <row r="162" spans="2:3" ht="13.5">
      <c r="B162" s="53"/>
      <c r="C162" s="52"/>
    </row>
    <row r="163" spans="2:3" ht="13.5">
      <c r="B163" s="53"/>
      <c r="C163" s="52"/>
    </row>
    <row r="164" spans="2:3" ht="13.5">
      <c r="B164" s="53"/>
      <c r="C164" s="52"/>
    </row>
    <row r="165" spans="2:3" ht="13.5">
      <c r="B165" s="53"/>
      <c r="C165" s="52"/>
    </row>
    <row r="166" spans="2:3" ht="13.5">
      <c r="B166" s="53"/>
      <c r="C166" s="52"/>
    </row>
    <row r="167" spans="2:3" ht="13.5">
      <c r="B167" s="53"/>
      <c r="C167" s="52"/>
    </row>
    <row r="168" spans="2:3" ht="13.5">
      <c r="B168" s="53"/>
      <c r="C168" s="52"/>
    </row>
    <row r="169" spans="2:3" ht="13.5">
      <c r="B169" s="53"/>
      <c r="C169" s="52"/>
    </row>
    <row r="170" spans="2:3" ht="13.5">
      <c r="B170" s="53"/>
      <c r="C170" s="52"/>
    </row>
    <row r="171" spans="2:3" ht="13.5">
      <c r="B171" s="53"/>
      <c r="C171" s="52"/>
    </row>
    <row r="172" spans="2:3" ht="13.5">
      <c r="B172" s="53"/>
      <c r="C172" s="52"/>
    </row>
    <row r="173" spans="2:3" ht="13.5">
      <c r="B173" s="53"/>
      <c r="C173" s="52"/>
    </row>
    <row r="174" spans="2:3" ht="13.5">
      <c r="B174" s="53"/>
      <c r="C174" s="52"/>
    </row>
    <row r="175" spans="2:3" ht="13.5">
      <c r="B175" s="53"/>
      <c r="C175" s="52"/>
    </row>
    <row r="176" spans="2:3" ht="13.5">
      <c r="B176" s="53"/>
      <c r="C176" s="52"/>
    </row>
    <row r="177" spans="2:3" ht="13.5">
      <c r="B177" s="53"/>
      <c r="C177" s="52"/>
    </row>
    <row r="178" spans="2:3" ht="13.5">
      <c r="B178" s="53"/>
      <c r="C178" s="52"/>
    </row>
    <row r="179" spans="2:3" ht="13.5">
      <c r="B179" s="53"/>
      <c r="C179" s="52"/>
    </row>
    <row r="180" spans="2:3" ht="13.5">
      <c r="B180" s="53"/>
      <c r="C180" s="52"/>
    </row>
    <row r="181" spans="2:3" ht="13.5">
      <c r="B181" s="53"/>
      <c r="C181" s="52"/>
    </row>
    <row r="182" spans="2:3" ht="13.5">
      <c r="B182" s="53"/>
      <c r="C182" s="52"/>
    </row>
    <row r="183" spans="2:3" ht="13.5">
      <c r="B183" s="53"/>
      <c r="C183" s="52"/>
    </row>
    <row r="184" spans="2:3" ht="13.5">
      <c r="B184" s="53"/>
      <c r="C184" s="52"/>
    </row>
    <row r="185" spans="2:3" ht="13.5">
      <c r="B185" s="53"/>
      <c r="C185" s="52"/>
    </row>
    <row r="186" spans="2:3" ht="13.5">
      <c r="B186" s="53"/>
      <c r="C186" s="52"/>
    </row>
    <row r="187" spans="2:3" ht="13.5">
      <c r="B187" s="53"/>
      <c r="C187" s="52"/>
    </row>
    <row r="188" spans="2:3" ht="13.5">
      <c r="B188" s="53"/>
      <c r="C188" s="52"/>
    </row>
    <row r="189" spans="2:3" ht="13.5">
      <c r="B189" s="53"/>
      <c r="C189" s="52"/>
    </row>
    <row r="190" spans="2:3" ht="13.5">
      <c r="B190" s="53"/>
      <c r="C190" s="52"/>
    </row>
    <row r="191" spans="2:3" ht="13.5">
      <c r="B191" s="53"/>
      <c r="C191" s="52"/>
    </row>
    <row r="192" spans="2:3" ht="13.5">
      <c r="B192" s="53"/>
      <c r="C192" s="52"/>
    </row>
    <row r="193" spans="2:3" ht="13.5">
      <c r="B193" s="53"/>
      <c r="C193" s="52"/>
    </row>
    <row r="194" spans="2:3" ht="13.5">
      <c r="B194" s="53"/>
      <c r="C194" s="52"/>
    </row>
    <row r="195" spans="2:3" ht="13.5">
      <c r="B195" s="53"/>
      <c r="C195" s="52"/>
    </row>
    <row r="196" spans="2:3" ht="13.5">
      <c r="B196" s="53"/>
      <c r="C196" s="52"/>
    </row>
    <row r="197" spans="2:3" ht="13.5">
      <c r="B197" s="53"/>
      <c r="C197" s="52"/>
    </row>
    <row r="198" spans="2:3" ht="13.5">
      <c r="B198" s="53"/>
      <c r="C198" s="52"/>
    </row>
    <row r="199" spans="2:3" ht="13.5">
      <c r="B199" s="53"/>
      <c r="C199" s="52"/>
    </row>
    <row r="200" spans="2:3" ht="13.5">
      <c r="B200" s="53"/>
      <c r="C200" s="52"/>
    </row>
    <row r="201" spans="2:3" ht="13.5">
      <c r="B201" s="53"/>
      <c r="C201" s="52"/>
    </row>
    <row r="202" spans="2:3" ht="13.5">
      <c r="B202" s="53"/>
      <c r="C202" s="52"/>
    </row>
    <row r="203" spans="2:3" ht="13.5">
      <c r="B203" s="53"/>
      <c r="C203" s="52"/>
    </row>
    <row r="204" spans="2:3" ht="13.5">
      <c r="B204" s="53"/>
      <c r="C204" s="52"/>
    </row>
    <row r="205" spans="2:3" ht="13.5">
      <c r="B205" s="53"/>
      <c r="C205" s="52"/>
    </row>
    <row r="206" spans="2:3" ht="13.5">
      <c r="B206" s="53"/>
      <c r="C206" s="52"/>
    </row>
    <row r="207" spans="2:3" ht="13.5">
      <c r="B207" s="53"/>
      <c r="C207" s="52"/>
    </row>
    <row r="208" spans="2:3" ht="13.5">
      <c r="B208" s="53"/>
      <c r="C208" s="52"/>
    </row>
    <row r="209" spans="2:3" ht="13.5">
      <c r="B209" s="53"/>
      <c r="C209" s="52"/>
    </row>
    <row r="210" spans="2:3" ht="13.5">
      <c r="B210" s="53"/>
      <c r="C210" s="52"/>
    </row>
    <row r="211" spans="2:3" ht="13.5">
      <c r="B211" s="53"/>
      <c r="C211" s="52"/>
    </row>
    <row r="212" spans="2:3" ht="13.5">
      <c r="B212" s="53"/>
      <c r="C212" s="52"/>
    </row>
    <row r="213" spans="2:3" ht="13.5">
      <c r="B213" s="53"/>
      <c r="C213" s="52"/>
    </row>
    <row r="214" spans="2:3" ht="13.5">
      <c r="B214" s="53"/>
      <c r="C214" s="52"/>
    </row>
    <row r="215" spans="2:3" ht="13.5">
      <c r="B215" s="53"/>
      <c r="C215" s="52"/>
    </row>
    <row r="216" spans="2:3" ht="13.5">
      <c r="B216" s="53"/>
      <c r="C216" s="52"/>
    </row>
    <row r="217" spans="2:3" ht="13.5">
      <c r="B217" s="53"/>
      <c r="C217" s="52"/>
    </row>
    <row r="218" spans="2:3" ht="13.5">
      <c r="B218" s="53"/>
      <c r="C218" s="52"/>
    </row>
    <row r="219" spans="2:3" ht="13.5">
      <c r="B219" s="53"/>
      <c r="C219" s="52"/>
    </row>
    <row r="220" spans="2:3" ht="13.5">
      <c r="B220" s="53"/>
      <c r="C220" s="52"/>
    </row>
    <row r="221" spans="2:3" ht="13.5">
      <c r="B221" s="53"/>
      <c r="C221" s="52"/>
    </row>
    <row r="222" spans="2:3" ht="13.5">
      <c r="B222" s="53"/>
      <c r="C222" s="52"/>
    </row>
    <row r="223" spans="2:3" ht="13.5">
      <c r="B223" s="53"/>
      <c r="C223" s="52"/>
    </row>
    <row r="224" spans="2:3" ht="13.5">
      <c r="B224" s="53"/>
      <c r="C224" s="52"/>
    </row>
    <row r="225" spans="2:3" ht="13.5">
      <c r="B225" s="53"/>
      <c r="C225" s="52"/>
    </row>
    <row r="226" spans="2:3" ht="13.5">
      <c r="B226" s="53"/>
      <c r="C226" s="52"/>
    </row>
    <row r="227" spans="2:3" ht="13.5">
      <c r="B227" s="53"/>
      <c r="C227" s="52"/>
    </row>
    <row r="228" spans="2:3" ht="13.5">
      <c r="B228" s="53"/>
      <c r="C228" s="52"/>
    </row>
    <row r="229" spans="2:3" ht="13.5">
      <c r="B229" s="53"/>
      <c r="C229" s="52"/>
    </row>
    <row r="230" spans="2:3" ht="13.5">
      <c r="B230" s="53"/>
      <c r="C230" s="52"/>
    </row>
    <row r="231" spans="2:3" ht="13.5">
      <c r="B231" s="53"/>
      <c r="C231" s="52"/>
    </row>
    <row r="232" spans="2:3" ht="13.5">
      <c r="B232" s="53"/>
      <c r="C232" s="52"/>
    </row>
    <row r="233" spans="2:3" ht="13.5">
      <c r="B233" s="53"/>
      <c r="C233" s="52"/>
    </row>
    <row r="234" spans="2:3" ht="13.5">
      <c r="B234" s="53"/>
      <c r="C234" s="52"/>
    </row>
    <row r="235" spans="2:3" ht="13.5">
      <c r="B235" s="53"/>
      <c r="C235" s="52"/>
    </row>
    <row r="236" spans="2:3" ht="13.5">
      <c r="B236" s="53"/>
      <c r="C236" s="52"/>
    </row>
    <row r="237" spans="2:3" ht="13.5">
      <c r="B237" s="53"/>
      <c r="C237" s="52"/>
    </row>
    <row r="238" spans="2:3" ht="13.5">
      <c r="B238" s="53"/>
      <c r="C238" s="52"/>
    </row>
    <row r="239" spans="2:3" ht="13.5">
      <c r="B239" s="53"/>
      <c r="C239" s="52"/>
    </row>
    <row r="240" spans="2:3" ht="13.5">
      <c r="B240" s="53"/>
      <c r="C240" s="52"/>
    </row>
    <row r="241" spans="2:3" ht="13.5">
      <c r="B241" s="53"/>
      <c r="C241" s="52"/>
    </row>
    <row r="242" spans="2:3" ht="13.5">
      <c r="B242" s="53"/>
      <c r="C242" s="52"/>
    </row>
    <row r="243" spans="2:3" ht="13.5">
      <c r="B243" s="53"/>
      <c r="C243" s="52"/>
    </row>
    <row r="244" spans="2:3" ht="13.5">
      <c r="B244" s="53"/>
      <c r="C244" s="52"/>
    </row>
    <row r="245" spans="2:3" ht="13.5">
      <c r="B245" s="53"/>
      <c r="C245" s="52"/>
    </row>
    <row r="246" spans="2:3" ht="13.5">
      <c r="B246" s="53"/>
      <c r="C246" s="52"/>
    </row>
    <row r="247" spans="2:3" ht="13.5">
      <c r="B247" s="53"/>
      <c r="C247" s="52"/>
    </row>
    <row r="248" spans="2:3" ht="13.5">
      <c r="B248" s="53"/>
      <c r="C248" s="52"/>
    </row>
    <row r="249" spans="2:3" ht="13.5">
      <c r="B249" s="53"/>
      <c r="C249" s="52"/>
    </row>
    <row r="250" spans="2:3" ht="13.5">
      <c r="B250" s="53"/>
      <c r="C250" s="52"/>
    </row>
    <row r="251" spans="2:3" ht="13.5">
      <c r="B251" s="53"/>
      <c r="C251" s="52"/>
    </row>
    <row r="252" spans="2:3" ht="13.5">
      <c r="B252" s="53"/>
      <c r="C252" s="52"/>
    </row>
    <row r="253" spans="2:3" ht="13.5">
      <c r="B253" s="53"/>
      <c r="C253" s="52"/>
    </row>
    <row r="254" spans="2:3" ht="13.5">
      <c r="B254" s="53"/>
      <c r="C254" s="52"/>
    </row>
    <row r="255" spans="2:3" ht="13.5">
      <c r="B255" s="53"/>
      <c r="C255" s="52"/>
    </row>
    <row r="256" spans="2:3" ht="13.5">
      <c r="B256" s="53"/>
      <c r="C256" s="52"/>
    </row>
    <row r="257" spans="2:3" ht="13.5">
      <c r="B257" s="53"/>
      <c r="C257" s="52"/>
    </row>
    <row r="258" spans="2:3" ht="13.5">
      <c r="B258" s="53"/>
      <c r="C258" s="52"/>
    </row>
    <row r="259" spans="2:3" ht="13.5">
      <c r="B259" s="53"/>
      <c r="C259" s="52"/>
    </row>
    <row r="260" spans="2:3" ht="13.5">
      <c r="B260" s="53"/>
      <c r="C260" s="52"/>
    </row>
    <row r="261" spans="2:3" ht="13.5">
      <c r="B261" s="53"/>
      <c r="C261" s="52"/>
    </row>
    <row r="262" spans="2:3" ht="13.5">
      <c r="B262" s="53"/>
      <c r="C262" s="52"/>
    </row>
    <row r="263" spans="2:3" ht="13.5">
      <c r="B263" s="53"/>
      <c r="C263" s="52"/>
    </row>
    <row r="264" spans="2:3" ht="13.5">
      <c r="B264" s="53"/>
      <c r="C264" s="52"/>
    </row>
    <row r="265" spans="2:3" ht="14.25" thickBot="1">
      <c r="B265" s="54"/>
      <c r="C265" s="55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D29"/>
  <sheetViews>
    <sheetView workbookViewId="0" topLeftCell="A1">
      <selection activeCell="B12" sqref="B12"/>
    </sheetView>
  </sheetViews>
  <sheetFormatPr defaultColWidth="9.00390625" defaultRowHeight="13.5"/>
  <cols>
    <col min="1" max="1" width="2.125" style="2" customWidth="1"/>
    <col min="2" max="2" width="11.625" style="2" customWidth="1"/>
    <col min="3" max="3" width="14.625" style="2" customWidth="1"/>
    <col min="4" max="4" width="2.75390625" style="2" customWidth="1"/>
    <col min="5" max="16384" width="9.00390625" style="2" customWidth="1"/>
  </cols>
  <sheetData>
    <row r="1" spans="2:3" ht="14.25">
      <c r="B1" s="8" t="s">
        <v>26</v>
      </c>
      <c r="C1" s="1"/>
    </row>
    <row r="2" spans="2:3" ht="5.25" customHeight="1">
      <c r="B2" s="8"/>
      <c r="C2" s="1"/>
    </row>
    <row r="3" spans="2:4" ht="13.5">
      <c r="B3" s="7" t="s">
        <v>4</v>
      </c>
      <c r="C3" s="7" t="s">
        <v>5</v>
      </c>
      <c r="D3" s="56"/>
    </row>
    <row r="4" spans="2:4" ht="13.5">
      <c r="B4" s="5">
        <v>39814</v>
      </c>
      <c r="C4" s="6" t="s">
        <v>6</v>
      </c>
      <c r="D4" s="11" t="s">
        <v>41</v>
      </c>
    </row>
    <row r="5" spans="2:4" ht="13.5">
      <c r="B5" s="5">
        <v>39815</v>
      </c>
      <c r="C5" s="6" t="s">
        <v>20</v>
      </c>
      <c r="D5" s="10" t="s">
        <v>40</v>
      </c>
    </row>
    <row r="6" spans="2:4" ht="13.5">
      <c r="B6" s="5">
        <v>39816</v>
      </c>
      <c r="C6" s="6" t="s">
        <v>20</v>
      </c>
      <c r="D6" s="10" t="s">
        <v>40</v>
      </c>
    </row>
    <row r="7" spans="2:4" ht="13.5">
      <c r="B7" s="5">
        <v>39825</v>
      </c>
      <c r="C7" s="6" t="s">
        <v>7</v>
      </c>
      <c r="D7" s="10" t="s">
        <v>40</v>
      </c>
    </row>
    <row r="8" spans="2:4" ht="13.5">
      <c r="B8" s="5">
        <v>39855</v>
      </c>
      <c r="C8" s="6" t="s">
        <v>8</v>
      </c>
      <c r="D8" s="10" t="s">
        <v>40</v>
      </c>
    </row>
    <row r="9" spans="2:4" ht="13.5">
      <c r="B9" s="5">
        <v>39892</v>
      </c>
      <c r="C9" s="6" t="s">
        <v>9</v>
      </c>
      <c r="D9" s="10" t="s">
        <v>40</v>
      </c>
    </row>
    <row r="10" spans="2:4" ht="13.5">
      <c r="B10" s="5">
        <v>39932</v>
      </c>
      <c r="C10" s="6" t="s">
        <v>21</v>
      </c>
      <c r="D10" s="10" t="s">
        <v>40</v>
      </c>
    </row>
    <row r="11" spans="2:4" ht="13.5">
      <c r="B11" s="5">
        <v>36647</v>
      </c>
      <c r="C11" s="6" t="s">
        <v>22</v>
      </c>
      <c r="D11" s="10" t="s">
        <v>40</v>
      </c>
    </row>
    <row r="12" spans="2:4" ht="13.5">
      <c r="B12" s="5">
        <v>39936</v>
      </c>
      <c r="C12" s="6" t="s">
        <v>10</v>
      </c>
      <c r="D12" s="10" t="s">
        <v>40</v>
      </c>
    </row>
    <row r="13" spans="2:4" ht="13.5">
      <c r="B13" s="5">
        <v>39937</v>
      </c>
      <c r="C13" s="6" t="s">
        <v>23</v>
      </c>
      <c r="D13" s="10" t="s">
        <v>40</v>
      </c>
    </row>
    <row r="14" spans="2:4" ht="13.5">
      <c r="B14" s="5">
        <v>39938</v>
      </c>
      <c r="C14" s="6" t="s">
        <v>12</v>
      </c>
      <c r="D14" s="10" t="s">
        <v>40</v>
      </c>
    </row>
    <row r="15" spans="2:4" ht="13.5">
      <c r="B15" s="5">
        <v>39939</v>
      </c>
      <c r="C15" s="6" t="s">
        <v>22</v>
      </c>
      <c r="D15" s="10" t="s">
        <v>40</v>
      </c>
    </row>
    <row r="16" spans="2:4" ht="13.5">
      <c r="B16" s="5">
        <v>40014</v>
      </c>
      <c r="C16" s="6" t="s">
        <v>13</v>
      </c>
      <c r="D16" s="10" t="s">
        <v>40</v>
      </c>
    </row>
    <row r="17" spans="2:4" ht="13.5">
      <c r="B17" s="5">
        <v>40037</v>
      </c>
      <c r="C17" s="6" t="s">
        <v>24</v>
      </c>
      <c r="D17" s="10" t="s">
        <v>40</v>
      </c>
    </row>
    <row r="18" spans="2:4" ht="13.5">
      <c r="B18" s="5">
        <v>40038</v>
      </c>
      <c r="C18" s="6" t="s">
        <v>24</v>
      </c>
      <c r="D18" s="10" t="s">
        <v>40</v>
      </c>
    </row>
    <row r="19" spans="2:4" ht="13.5">
      <c r="B19" s="5">
        <v>40039</v>
      </c>
      <c r="C19" s="6" t="s">
        <v>24</v>
      </c>
      <c r="D19" s="10" t="s">
        <v>40</v>
      </c>
    </row>
    <row r="20" spans="2:4" ht="13.5">
      <c r="B20" s="5">
        <v>40077</v>
      </c>
      <c r="C20" s="6" t="s">
        <v>14</v>
      </c>
      <c r="D20" s="10" t="s">
        <v>40</v>
      </c>
    </row>
    <row r="21" spans="2:4" ht="13.5">
      <c r="B21" s="5">
        <v>40078</v>
      </c>
      <c r="C21" s="6" t="s">
        <v>11</v>
      </c>
      <c r="D21" s="10" t="s">
        <v>40</v>
      </c>
    </row>
    <row r="22" spans="2:4" ht="13.5">
      <c r="B22" s="5">
        <v>40079</v>
      </c>
      <c r="C22" s="6" t="s">
        <v>15</v>
      </c>
      <c r="D22" s="10" t="s">
        <v>40</v>
      </c>
    </row>
    <row r="23" spans="2:4" ht="13.5">
      <c r="B23" s="9">
        <v>40098</v>
      </c>
      <c r="C23" s="10" t="s">
        <v>16</v>
      </c>
      <c r="D23" s="10" t="s">
        <v>40</v>
      </c>
    </row>
    <row r="24" spans="2:4" ht="13.5">
      <c r="B24" s="9">
        <v>40120</v>
      </c>
      <c r="C24" s="10" t="s">
        <v>17</v>
      </c>
      <c r="D24" s="10" t="s">
        <v>40</v>
      </c>
    </row>
    <row r="25" spans="2:4" ht="13.5">
      <c r="B25" s="9">
        <v>40140</v>
      </c>
      <c r="C25" s="10" t="s">
        <v>18</v>
      </c>
      <c r="D25" s="10" t="s">
        <v>40</v>
      </c>
    </row>
    <row r="26" spans="2:4" ht="13.5">
      <c r="B26" s="9">
        <v>40170</v>
      </c>
      <c r="C26" s="10" t="s">
        <v>19</v>
      </c>
      <c r="D26" s="10" t="s">
        <v>40</v>
      </c>
    </row>
    <row r="27" spans="2:4" ht="13.5">
      <c r="B27" s="9">
        <v>40176</v>
      </c>
      <c r="C27" s="11" t="s">
        <v>25</v>
      </c>
      <c r="D27" s="10" t="s">
        <v>40</v>
      </c>
    </row>
    <row r="28" spans="2:4" ht="13.5">
      <c r="B28" s="9">
        <v>40177</v>
      </c>
      <c r="C28" s="11" t="s">
        <v>25</v>
      </c>
      <c r="D28" s="10" t="s">
        <v>40</v>
      </c>
    </row>
    <row r="29" spans="2:4" ht="13.5">
      <c r="B29" s="9">
        <v>40178</v>
      </c>
      <c r="C29" s="11" t="s">
        <v>25</v>
      </c>
      <c r="D29" s="10" t="s">
        <v>40</v>
      </c>
    </row>
  </sheetData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 Me</cp:lastModifiedBy>
  <cp:lastPrinted>2009-04-05T09:48:31Z</cp:lastPrinted>
  <dcterms:created xsi:type="dcterms:W3CDTF">2009-03-21T15:00:00Z</dcterms:created>
  <dcterms:modified xsi:type="dcterms:W3CDTF">2009-04-12T07:28:49Z</dcterms:modified>
  <cp:category/>
  <cp:version/>
  <cp:contentType/>
  <cp:contentStatus/>
</cp:coreProperties>
</file>